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uk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11-20-05 - Most v km 1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11-20-05 - Most v km 1...'!$C$131:$K$405</definedName>
    <definedName name="_xlnm.Print_Area" localSheetId="1">'SO 11-20-05 - Most v km 1...'!$C$119:$K$405</definedName>
    <definedName name="_xlnm.Print_Titles" localSheetId="1">'SO 11-20-05 - Most v km 1...'!$131:$131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05"/>
  <c r="BH405"/>
  <c r="BG405"/>
  <c r="BF405"/>
  <c r="T405"/>
  <c r="T404"/>
  <c r="R405"/>
  <c r="R404"/>
  <c r="P405"/>
  <c r="P404"/>
  <c r="BI403"/>
  <c r="BH403"/>
  <c r="BG403"/>
  <c r="BF403"/>
  <c r="T403"/>
  <c r="T402"/>
  <c r="R403"/>
  <c r="R402"/>
  <c r="P403"/>
  <c r="P402"/>
  <c r="BI401"/>
  <c r="BH401"/>
  <c r="BG401"/>
  <c r="BF401"/>
  <c r="T401"/>
  <c r="T400"/>
  <c r="R401"/>
  <c r="R400"/>
  <c r="P401"/>
  <c r="P400"/>
  <c r="BI398"/>
  <c r="BH398"/>
  <c r="BG398"/>
  <c r="BF398"/>
  <c r="T398"/>
  <c r="T397"/>
  <c r="T396"/>
  <c r="R398"/>
  <c r="R397"/>
  <c r="R396"/>
  <c r="P398"/>
  <c r="P397"/>
  <c r="P396"/>
  <c r="BI391"/>
  <c r="BH391"/>
  <c r="BG391"/>
  <c r="BF391"/>
  <c r="T391"/>
  <c r="T390"/>
  <c r="R391"/>
  <c r="R390"/>
  <c r="P391"/>
  <c r="P390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2"/>
  <c r="BH362"/>
  <c r="BG362"/>
  <c r="BF362"/>
  <c r="T362"/>
  <c r="R362"/>
  <c r="P362"/>
  <c r="BI358"/>
  <c r="BH358"/>
  <c r="BG358"/>
  <c r="BF358"/>
  <c r="T358"/>
  <c r="R358"/>
  <c r="P358"/>
  <c r="BI353"/>
  <c r="BH353"/>
  <c r="BG353"/>
  <c r="BF353"/>
  <c r="T353"/>
  <c r="R353"/>
  <c r="P353"/>
  <c r="BI351"/>
  <c r="BH351"/>
  <c r="BG351"/>
  <c r="BF351"/>
  <c r="T351"/>
  <c r="R351"/>
  <c r="P351"/>
  <c r="BI343"/>
  <c r="BH343"/>
  <c r="BG343"/>
  <c r="BF343"/>
  <c r="T343"/>
  <c r="R343"/>
  <c r="P343"/>
  <c r="BI334"/>
  <c r="BH334"/>
  <c r="BG334"/>
  <c r="BF334"/>
  <c r="T334"/>
  <c r="R334"/>
  <c r="P334"/>
  <c r="BI327"/>
  <c r="BH327"/>
  <c r="BG327"/>
  <c r="BF327"/>
  <c r="T327"/>
  <c r="R327"/>
  <c r="P327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9"/>
  <c r="BH309"/>
  <c r="BG309"/>
  <c r="BF309"/>
  <c r="T309"/>
  <c r="R309"/>
  <c r="P309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2"/>
  <c r="BH252"/>
  <c r="BG252"/>
  <c r="BF252"/>
  <c r="T252"/>
  <c r="R252"/>
  <c r="P252"/>
  <c r="BI248"/>
  <c r="BH248"/>
  <c r="BG248"/>
  <c r="BF248"/>
  <c r="T248"/>
  <c r="R248"/>
  <c r="P248"/>
  <c r="BI234"/>
  <c r="BH234"/>
  <c r="BG234"/>
  <c r="BF234"/>
  <c r="T234"/>
  <c r="R234"/>
  <c r="P234"/>
  <c r="BI229"/>
  <c r="BH229"/>
  <c r="BG229"/>
  <c r="BF229"/>
  <c r="T229"/>
  <c r="R229"/>
  <c r="P229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6"/>
  <c r="BH166"/>
  <c r="BG166"/>
  <c r="BF166"/>
  <c r="T166"/>
  <c r="R166"/>
  <c r="P166"/>
  <c r="BI161"/>
  <c r="BH161"/>
  <c r="BG161"/>
  <c r="BF161"/>
  <c r="T161"/>
  <c r="T160"/>
  <c r="R161"/>
  <c r="R160"/>
  <c r="P161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126"/>
  <c r="E7"/>
  <c r="E122"/>
  <c i="1" r="L90"/>
  <c r="AM90"/>
  <c r="AM89"/>
  <c r="L89"/>
  <c r="AM87"/>
  <c r="L87"/>
  <c r="L85"/>
  <c r="L84"/>
  <c i="2" r="BK391"/>
  <c r="J391"/>
  <c r="BK146"/>
  <c r="J385"/>
  <c r="J376"/>
  <c r="J368"/>
  <c r="BK358"/>
  <c r="J353"/>
  <c r="BK343"/>
  <c r="J334"/>
  <c r="BK325"/>
  <c r="J319"/>
  <c r="BK309"/>
  <c r="J308"/>
  <c r="BK302"/>
  <c r="J299"/>
  <c r="BK288"/>
  <c r="BK279"/>
  <c r="J270"/>
  <c r="J252"/>
  <c r="BK213"/>
  <c r="J196"/>
  <c r="J161"/>
  <c r="BK405"/>
  <c r="J398"/>
  <c r="J373"/>
  <c r="BK261"/>
  <c r="BK229"/>
  <c r="J204"/>
  <c r="J193"/>
  <c r="BK178"/>
  <c r="BK161"/>
  <c r="J146"/>
  <c i="1" r="AS94"/>
  <c i="2" r="J284"/>
  <c r="J234"/>
  <c r="BK204"/>
  <c r="BK184"/>
  <c r="BK166"/>
  <c r="BK151"/>
  <c r="J403"/>
  <c r="J383"/>
  <c r="J371"/>
  <c r="BK248"/>
  <c r="J213"/>
  <c r="BK196"/>
  <c r="J184"/>
  <c r="J174"/>
  <c r="J157"/>
  <c r="BK141"/>
  <c r="BK398"/>
  <c r="BK388"/>
  <c r="BK138"/>
  <c r="BK383"/>
  <c r="BK373"/>
  <c r="BK362"/>
  <c r="J358"/>
  <c r="BK351"/>
  <c r="J343"/>
  <c r="BK327"/>
  <c r="J325"/>
  <c r="BK313"/>
  <c r="J309"/>
  <c r="BK304"/>
  <c r="J302"/>
  <c r="BK298"/>
  <c r="J288"/>
  <c r="J279"/>
  <c r="J266"/>
  <c r="J248"/>
  <c r="J217"/>
  <c r="BK200"/>
  <c r="BK181"/>
  <c r="BK157"/>
  <c r="J141"/>
  <c r="BK403"/>
  <c r="BK385"/>
  <c r="BK376"/>
  <c r="BK266"/>
  <c r="BK234"/>
  <c r="BK208"/>
  <c r="BK193"/>
  <c r="J181"/>
  <c r="J166"/>
  <c r="J151"/>
  <c r="J401"/>
  <c r="J405"/>
  <c r="J388"/>
  <c r="J135"/>
  <c r="J378"/>
  <c r="BK371"/>
  <c r="J362"/>
  <c r="BK353"/>
  <c r="J351"/>
  <c r="BK334"/>
  <c r="J327"/>
  <c r="BK319"/>
  <c r="J313"/>
  <c r="BK308"/>
  <c r="J304"/>
  <c r="BK299"/>
  <c r="J298"/>
  <c r="BK284"/>
  <c r="BK270"/>
  <c r="J261"/>
  <c r="J229"/>
  <c r="J208"/>
  <c r="J190"/>
  <c r="J178"/>
  <c r="BK154"/>
  <c r="BK135"/>
  <c r="BK401"/>
  <c r="BK378"/>
  <c r="BK368"/>
  <c r="BK252"/>
  <c r="BK217"/>
  <c r="J200"/>
  <c r="BK190"/>
  <c r="BK174"/>
  <c r="J154"/>
  <c r="J138"/>
  <c l="1" r="P134"/>
  <c r="R165"/>
  <c r="R189"/>
  <c r="P297"/>
  <c r="R307"/>
  <c r="T312"/>
  <c r="P384"/>
  <c r="R134"/>
  <c r="P165"/>
  <c r="BK189"/>
  <c r="J189"/>
  <c r="J101"/>
  <c r="BK297"/>
  <c r="J297"/>
  <c r="J102"/>
  <c r="T297"/>
  <c r="P307"/>
  <c r="BK312"/>
  <c r="J312"/>
  <c r="J105"/>
  <c r="BK384"/>
  <c r="J384"/>
  <c r="J106"/>
  <c r="T384"/>
  <c r="T134"/>
  <c r="BK165"/>
  <c r="J165"/>
  <c r="J100"/>
  <c r="P189"/>
  <c r="BK307"/>
  <c r="J307"/>
  <c r="J103"/>
  <c r="P312"/>
  <c r="P311"/>
  <c r="BK134"/>
  <c r="J134"/>
  <c r="J98"/>
  <c r="T165"/>
  <c r="T189"/>
  <c r="R297"/>
  <c r="T307"/>
  <c r="R312"/>
  <c r="R311"/>
  <c r="R384"/>
  <c r="BK390"/>
  <c r="J390"/>
  <c r="J107"/>
  <c r="BK400"/>
  <c r="J400"/>
  <c r="J110"/>
  <c r="BK160"/>
  <c r="J160"/>
  <c r="J99"/>
  <c r="BK397"/>
  <c r="BK402"/>
  <c r="J402"/>
  <c r="J111"/>
  <c r="BK404"/>
  <c r="J404"/>
  <c r="J112"/>
  <c r="E85"/>
  <c r="BE157"/>
  <c r="BE178"/>
  <c r="BE190"/>
  <c r="BE193"/>
  <c r="BE200"/>
  <c r="BE204"/>
  <c r="BE213"/>
  <c r="BE229"/>
  <c r="BE248"/>
  <c r="BE261"/>
  <c r="BE270"/>
  <c r="BE362"/>
  <c r="BE371"/>
  <c r="BE376"/>
  <c r="BE383"/>
  <c r="BE398"/>
  <c r="J89"/>
  <c r="F92"/>
  <c r="BE138"/>
  <c r="BE146"/>
  <c r="BE151"/>
  <c r="BE154"/>
  <c r="BE161"/>
  <c r="BE166"/>
  <c r="BE174"/>
  <c r="BE181"/>
  <c r="BE184"/>
  <c r="BE196"/>
  <c r="BE208"/>
  <c r="BE217"/>
  <c r="BE234"/>
  <c r="BE252"/>
  <c r="BE266"/>
  <c r="BE279"/>
  <c r="BE284"/>
  <c r="BE288"/>
  <c r="BE298"/>
  <c r="BE299"/>
  <c r="BE302"/>
  <c r="BE304"/>
  <c r="BE308"/>
  <c r="BE309"/>
  <c r="BE313"/>
  <c r="BE319"/>
  <c r="BE325"/>
  <c r="BE327"/>
  <c r="BE334"/>
  <c r="BE343"/>
  <c r="BE351"/>
  <c r="BE353"/>
  <c r="BE358"/>
  <c r="BE368"/>
  <c r="BE373"/>
  <c r="BE378"/>
  <c r="BE405"/>
  <c r="BE135"/>
  <c r="BE141"/>
  <c r="BE385"/>
  <c r="BE388"/>
  <c r="BE403"/>
  <c r="BE391"/>
  <c r="BE401"/>
  <c r="F34"/>
  <c i="1" r="BA95"/>
  <c r="BA94"/>
  <c r="W30"/>
  <c i="2" r="J34"/>
  <c i="1" r="AW95"/>
  <c i="2" r="F35"/>
  <c i="1" r="BB95"/>
  <c r="BB94"/>
  <c r="W31"/>
  <c i="2" r="F36"/>
  <c i="1" r="BC95"/>
  <c r="BC94"/>
  <c r="W32"/>
  <c i="2" r="F37"/>
  <c i="1" r="BD95"/>
  <c r="BD94"/>
  <c r="W33"/>
  <c i="2" l="1" r="T133"/>
  <c r="BK396"/>
  <c r="J396"/>
  <c r="J108"/>
  <c r="T311"/>
  <c r="R133"/>
  <c r="R132"/>
  <c r="P133"/>
  <c r="P132"/>
  <c i="1" r="AU95"/>
  <c i="2" r="BK133"/>
  <c r="J133"/>
  <c r="J97"/>
  <c r="J397"/>
  <c r="J109"/>
  <c r="BK311"/>
  <c r="J311"/>
  <c r="J104"/>
  <c i="1" r="AY94"/>
  <c i="2" r="J33"/>
  <c i="1" r="AV95"/>
  <c r="AT95"/>
  <c r="AU94"/>
  <c r="AW94"/>
  <c r="AK30"/>
  <c i="2" r="F33"/>
  <c i="1" r="AZ95"/>
  <c r="AZ94"/>
  <c r="AV94"/>
  <c r="AK29"/>
  <c r="AX94"/>
  <c i="2" l="1" r="T132"/>
  <c r="BK132"/>
  <c r="J132"/>
  <c r="J96"/>
  <c i="1" r="W29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<sst xmlns="http://schemas.openxmlformats.org/spreadsheetml/2006/main">
  <si>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</si>
  <si>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</si>
  <si>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</si>
  <si>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</si>
  <si>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</si>
  <si>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{8fe0766f-ca0c-4584-a280-2b9e732bd1fc}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</si>
  <si>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</si>
  <si>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</si>
  <si>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</si>
  <si>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</si>
  <si>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</si>
  <si>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</si>
  <si>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</si>
  <si>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</si>
  <si>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23-026-231-TP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</si>
  <si>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</si>
  <si>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</si>
  <si>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Kunovice - Veselí nad Moravou</t>
  </si>
  <si>
    <t>KSO:</t>
  </si>
  <si>
    <t>CC-CZ:</t>
  </si>
  <si>
    <t>Místo:</t>
  </si>
  <si>
    <t>Kunovice/Veselí n. Moravou</t>
  </si>
  <si>
    <t>Datum:</t>
  </si>
  <si>
    <t>24. 4. 2023</t>
  </si>
  <si>
    <t>Zadavatel:</t>
  </si>
  <si>
    <t>IČ:</t>
  </si>
  <si>
    <t>709 94 234</t>
  </si>
  <si>
    <t>Správa železnic, státní organizace</t>
  </si>
  <si>
    <t>DIČ:</t>
  </si>
  <si>
    <t>CZ70994234</t>
  </si>
  <si>
    <t>Uchazeč:</t>
  </si>
  <si>
    <t>Vyplň údaj</t>
  </si>
  <si>
    <t>Projektant:</t>
  </si>
  <si>
    <t>646 10 357</t>
  </si>
  <si>
    <t>Moravia Consult Olomouc a.s.</t>
  </si>
  <si>
    <t>CZ64610357</t>
  </si>
  <si>
    <t>True</t>
  </si>
  <si>
    <t>Zpracovatel:</t>
  </si>
  <si>
    <t>Ing. et Ing. Ondřej Suk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</si>
  <si>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</si>
  <si>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</si>
  <si>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</si>
  <si>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</si>
  <si>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</si>
  <si>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</si>
  <si>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</si>
  <si>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</si>
  <si>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</si>
  <si>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</si>
  <si>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</si>
  <si>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</si>
  <si>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</si>
  <si>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</si>
  <si>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</si>
  <si>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</si>
  <si>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</si>
  <si>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</si>
  <si>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</si>
  <si>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</si>
  <si>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</si>
  <si>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</si>
  <si>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</si>
  <si>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</si>
  <si>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</si>
  <si>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</si>
  <si>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</si>
  <si>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</si>
  <si>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</si>
  <si>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</si>
  <si>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</si>
  <si>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</si>
  <si>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</si>
  <si>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</si>
  <si>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</si>
  <si>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</si>
  <si>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</si>
  <si>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</si>
  <si>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</si>
  <si>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</si>
  <si>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</si>
  <si>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</si>
  <si>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</si>
  <si>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</si>
  <si>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</si>
  <si>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</si>
  <si>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11-20-05</t>
  </si>
  <si>
    <t>Most v km 100,665</t>
  </si>
  <si>
    <t>STA</t>
  </si>
  <si>
    <t>1</t>
  </si>
  <si>
    <t>{b69cc50c-65e2-4c13-a93f-87e1e618e7f5}</t>
  </si>
  <si>
    <t>2</t>
  </si>
  <si>
    <t>KRYCÍ LIST SOUPISU PRACÍ</t>
  </si>
  <si>
    <t>Objekt:</t>
  </si>
  <si>
    <t>SO 11-20-05 - Most v km 100,665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</si>
  <si>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</si>
  <si>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</si>
  <si>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</si>
  <si>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</si>
  <si>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</si>
  <si>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</si>
  <si>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</si>
  <si>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</si>
  <si>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</si>
  <si>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</si>
  <si>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</si>
  <si>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</si>
  <si>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</si>
  <si>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</si>
  <si>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</si>
  <si>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789 - Povrchové úpravy ocelových konstrukcí a technologických zařízení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</si>
  <si>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</si>
  <si>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</si>
  <si>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</si>
  <si>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</si>
  <si>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</si>
  <si>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</si>
  <si>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</si>
  <si>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</si>
  <si>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</si>
  <si>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</si>
  <si>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</si>
  <si>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</si>
  <si>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</si>
  <si>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</si>
  <si>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</si>
  <si>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</si>
  <si>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</si>
  <si>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</si>
  <si>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</si>
  <si>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</si>
  <si>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</si>
  <si>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</si>
  <si>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</si>
  <si>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</si>
  <si>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</si>
  <si>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</si>
  <si>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2023 01</t>
  </si>
  <si>
    <t>4</t>
  </si>
  <si>
    <t>1464404556</t>
  </si>
  <si>
    <t>VV</t>
  </si>
  <si>
    <t>"dle TZ, výkresových příloh, výpočtů projektanta"</t>
  </si>
  <si>
    <t xml:space="preserve">"demolice kamenné rovnaniny"   1,09</t>
  </si>
  <si>
    <t>125703321</t>
  </si>
  <si>
    <t>Čištění melioračních kanálů s úpravou svahu do výšky naplavené vrstvy tloušťky naplavené vrstvy přes 500 mm, se dnem nezpevněným</t>
  </si>
  <si>
    <t>615427607</t>
  </si>
  <si>
    <t>"dle TZ, výkresových příloh"</t>
  </si>
  <si>
    <t xml:space="preserve">"pročištění svahy koryta od naplavenin"     60,14</t>
  </si>
  <si>
    <t>3</t>
  </si>
  <si>
    <t>131151202</t>
  </si>
  <si>
    <t>Hloubení zapažených jam a zářezů strojně s urovnáním dna do předepsaného profilu a spádu v hornině třídy těžitelnosti I skupiny 1 a 2 přes 20 do 50 m3</t>
  </si>
  <si>
    <t>1355662556</t>
  </si>
  <si>
    <t>"výkop pro provedení sanací, izolací a odvodnění rubu"</t>
  </si>
  <si>
    <t xml:space="preserve">"výkop za rubem pro hubený beton"     18,51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</si>
  <si>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</si>
  <si>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</si>
  <si>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</si>
  <si>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-1230023783</t>
  </si>
  <si>
    <t xml:space="preserve">"dle pol. 131151202"     18,510</t>
  </si>
  <si>
    <t xml:space="preserve">"dle pol.   125703321"     60,14</t>
  </si>
  <si>
    <t xml:space="preserve">"dle pol.  1142031104"    1,09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</si>
  <si>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</si>
  <si>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</si>
  <si>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</si>
  <si>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-479387027</t>
  </si>
  <si>
    <t xml:space="preserve">"odvoz výkopku na skládku ve vzdálenosti 20 km"  </t>
  </si>
  <si>
    <t>10,00*79,74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</si>
  <si>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</si>
  <si>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</si>
  <si>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</si>
  <si>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</si>
  <si>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27205971</t>
  </si>
  <si>
    <t>"zemina na skládku"</t>
  </si>
  <si>
    <t xml:space="preserve">"dle pol. 162751117"  79,74*1,90</t>
  </si>
  <si>
    <t>7</t>
  </si>
  <si>
    <t>171251201</t>
  </si>
  <si>
    <t>Uložení sypaniny na skládky nebo meziskládky bez hutnění s upravením uložené sypaniny do předepsaného tvaru</t>
  </si>
  <si>
    <t>1024571290</t>
  </si>
  <si>
    <t>"uložení výkopku na skládku"</t>
  </si>
  <si>
    <t xml:space="preserve">"dle pol. 162751117"    79,74</t>
  </si>
  <si>
    <t>Vodorovné konstrukce</t>
  </si>
  <si>
    <t>8</t>
  </si>
  <si>
    <t>458311121</t>
  </si>
  <si>
    <t>Výplňové klíny a filtrační vrstvy za opěrou z betonu hutněného po vrstvách výplňového prostého</t>
  </si>
  <si>
    <t>910265817</t>
  </si>
  <si>
    <t xml:space="preserve">"zásyp za rubem opěr hubeným betonem"    18,51</t>
  </si>
  <si>
    <t>Úpravy povrchů, podlahy a osazování výplní</t>
  </si>
  <si>
    <t>9</t>
  </si>
  <si>
    <t>628611102</t>
  </si>
  <si>
    <t>Nátěr mostních betonových konstrukcí epoxidový 2x ochranný nepružný S2 (OS-B)</t>
  </si>
  <si>
    <t>m2</t>
  </si>
  <si>
    <t>1437344904</t>
  </si>
  <si>
    <t>"dle výkazu sanačních prací"</t>
  </si>
  <si>
    <t xml:space="preserve">"Sanace  A - sjednocující a ochranný nátěr"</t>
  </si>
  <si>
    <t xml:space="preserve">"deska - podhled"   15,00</t>
  </si>
  <si>
    <t xml:space="preserve">"římsy"     28,00</t>
  </si>
  <si>
    <t xml:space="preserve">"deska čela"  7,95</t>
  </si>
  <si>
    <t xml:space="preserve">"Opěry, křídla - líc"  15,00</t>
  </si>
  <si>
    <t>10</t>
  </si>
  <si>
    <t>628613111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</si>
  <si>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</si>
  <si>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1805539155</t>
  </si>
  <si>
    <t xml:space="preserve">"dle TZ, výpočtů projektanta, výkresových příloh" </t>
  </si>
  <si>
    <t xml:space="preserve">"obnova PKO zábradlí"     </t>
  </si>
  <si>
    <t xml:space="preserve">"nátěrové plochy"   2*9,50</t>
  </si>
  <si>
    <t>11</t>
  </si>
  <si>
    <t>634113113</t>
  </si>
  <si>
    <t>Výplň dilatačních spár mazanin plastovým profilem výšky 40 mm</t>
  </si>
  <si>
    <t>m</t>
  </si>
  <si>
    <t>463258580</t>
  </si>
  <si>
    <t xml:space="preserve">"výplň dilatačních spár - těsnící profil pr. 35mm"   2*2*7,67</t>
  </si>
  <si>
    <t>12</t>
  </si>
  <si>
    <t>634662114</t>
  </si>
  <si>
    <t>Výplň dilatačních spar mazanin akrylátovým tmelem, šířka spáry přes 20 do 30 mm</t>
  </si>
  <si>
    <t>-1736801397</t>
  </si>
  <si>
    <t xml:space="preserve">"výplň dilatačních spár - trvale pružný tmel"   2*2*7,67</t>
  </si>
  <si>
    <t>13</t>
  </si>
  <si>
    <t>636111421</t>
  </si>
  <si>
    <t>Doplnění dlažby z lomového kamene (s dodáním hmot), plochy jednotlivě do 4 m2 do cementové malty se zalitím spár cementovou maltou</t>
  </si>
  <si>
    <t>-331520691</t>
  </si>
  <si>
    <t>"dle TZ, výkresových příloh, tabulky sanací"</t>
  </si>
  <si>
    <t xml:space="preserve">"sanace C"   </t>
  </si>
  <si>
    <t xml:space="preserve">"doplnění vypadlých kamenů dlažby, předpoklad 5 % plochy"    </t>
  </si>
  <si>
    <t>30,80*0,05</t>
  </si>
  <si>
    <t>Ostatní konstrukce a práce, bourání</t>
  </si>
  <si>
    <t>14</t>
  </si>
  <si>
    <t>919726126</t>
  </si>
  <si>
    <t>Geotextilie netkaná pro ochranu, separaci nebo filtraci měrná hmotnost přes 1 000 do 1 200 g/m2</t>
  </si>
  <si>
    <t>1735756305</t>
  </si>
  <si>
    <t>"dle TZ, skladeb izolací, dle PVI, př. 2.004"</t>
  </si>
  <si>
    <t xml:space="preserve">"S2 - izolace dilatačních spár - ochranná vrstva geotextilií 1200g/m2"   5,202</t>
  </si>
  <si>
    <t>926931204</t>
  </si>
  <si>
    <t>Demontáž traťové značky osazené na sloupku výstražného kolíku</t>
  </si>
  <si>
    <t>kus</t>
  </si>
  <si>
    <t>1376399394</t>
  </si>
  <si>
    <t xml:space="preserve">"demontáž výstražné značky"    2</t>
  </si>
  <si>
    <t>16</t>
  </si>
  <si>
    <t>966075212</t>
  </si>
  <si>
    <t>Demontáž částí ocelového zábradlí mostů svařovaného nebo šroubovaného, hmotnosti přes 50 kg</t>
  </si>
  <si>
    <t>kg</t>
  </si>
  <si>
    <t>-1449607597</t>
  </si>
  <si>
    <t>"dle TZ, výpočtů projektanta"</t>
  </si>
  <si>
    <t xml:space="preserve">"demontáž madla zábradlí s následným převařením - 22,32m"   134,00</t>
  </si>
  <si>
    <t>17</t>
  </si>
  <si>
    <t>911122212</t>
  </si>
  <si>
    <t>Oprava částí ocelového zábradlí mostů svařovaného nebo šroubovaného montáž dílů hmotnosti přes 50 kg</t>
  </si>
  <si>
    <t>-2101047028</t>
  </si>
  <si>
    <t xml:space="preserve">"převaření demontovaného madla"   134,00</t>
  </si>
  <si>
    <t>18</t>
  </si>
  <si>
    <t>985121122</t>
  </si>
  <si>
    <t>Tryskání degradovaného betonu stěn, rubu kleneb a podlah vodou pod tlakem přes 300 do 1 250 barů</t>
  </si>
  <si>
    <t>-1825803265</t>
  </si>
  <si>
    <t>"dle skladby izolací 1, dle výpočtů projektanta, TZ"</t>
  </si>
  <si>
    <t>"tryskání na stupeň čistoty Sa 2 1/2, očištění a odmaštění</t>
  </si>
  <si>
    <t xml:space="preserve">"rub desky, opěr a křídel"   22,53+8,09+10,13</t>
  </si>
  <si>
    <t>19</t>
  </si>
  <si>
    <t>985132111</t>
  </si>
  <si>
    <t>Očištění ploch líce kleneb a podhledů tlakovou vodou</t>
  </si>
  <si>
    <t>-454853749</t>
  </si>
  <si>
    <t>"dočištění ploch tlakovou vodou"</t>
  </si>
  <si>
    <t>"sanace D"</t>
  </si>
  <si>
    <t xml:space="preserve">"deska - podhled"      15,00</t>
  </si>
  <si>
    <t>20</t>
  </si>
  <si>
    <t>R911122212</t>
  </si>
  <si>
    <t>-1937913178</t>
  </si>
  <si>
    <t xml:space="preserve">"doplnění stávajícího zábradlí - madlo L60/60/8"      158,25</t>
  </si>
  <si>
    <t>985121121</t>
  </si>
  <si>
    <t>Tryskání degradovaného betonu stěn, rubu kleneb a podlah vodou pod tlakem do 300 barů</t>
  </si>
  <si>
    <t>1366124648</t>
  </si>
  <si>
    <t>"dle výkazu sanačních prací, dle TZ"</t>
  </si>
  <si>
    <t>"tryskání beton. ploch tlakovou vodou 300MPa"</t>
  </si>
  <si>
    <t>"Sanace B"</t>
  </si>
  <si>
    <t xml:space="preserve">"deska rub"  22,53  </t>
  </si>
  <si>
    <t>"sanace A"</t>
  </si>
  <si>
    <t xml:space="preserve">"deska čela"   7,95</t>
  </si>
  <si>
    <t xml:space="preserve">"Opěry, křídla - líc"    15,00</t>
  </si>
  <si>
    <t xml:space="preserve">"opěry rub"  8,09</t>
  </si>
  <si>
    <t xml:space="preserve">"křídla rub"   10,13</t>
  </si>
  <si>
    <t>22</t>
  </si>
  <si>
    <t>985121221</t>
  </si>
  <si>
    <t>Tryskání degradovaného betonu líce kleneb a podhledů vodou pod tlakem do 300 barů</t>
  </si>
  <si>
    <t>1851765652</t>
  </si>
  <si>
    <t>"otryskání vodním paprskem 300MPa"</t>
  </si>
  <si>
    <t xml:space="preserve">"deska - podhled beton"    15,00</t>
  </si>
  <si>
    <t>23</t>
  </si>
  <si>
    <t>985131111</t>
  </si>
  <si>
    <t>Očištění ploch stěn, rubu kleneb a podlah tlakovou vodou</t>
  </si>
  <si>
    <t>-404343234</t>
  </si>
  <si>
    <t>"Sanace C"</t>
  </si>
  <si>
    <t xml:space="preserve">"odláždění"     30,80</t>
  </si>
  <si>
    <t>24</t>
  </si>
  <si>
    <t>985231111</t>
  </si>
  <si>
    <t>Spárování zdiva hloubky do 40 mm aktivovanou maltou délky spáry na 1 m2 upravované plochy do 6 m</t>
  </si>
  <si>
    <t>1821081482</t>
  </si>
  <si>
    <t xml:space="preserve">"přespárování kamenného odláždění"  30,80</t>
  </si>
  <si>
    <t>25</t>
  </si>
  <si>
    <t>985311112</t>
  </si>
  <si>
    <t>Reprofilace betonu sanačními maltami na cementové bázi ručně stěn, tloušťky přes 10 do 20 mm</t>
  </si>
  <si>
    <t>-2047703829</t>
  </si>
  <si>
    <t>"SANACE A - reprofilace povrchu sanační maltou"</t>
  </si>
  <si>
    <t>26</t>
  </si>
  <si>
    <t>985311212</t>
  </si>
  <si>
    <t>Reprofilace betonu sanačními maltami na cementové bázi ručně líce kleneb a podhledů, tloušťky přes 10 do 20 mm</t>
  </si>
  <si>
    <t>69730501</t>
  </si>
  <si>
    <t>"Typ sanace D - reprofilace bet. povrchů sanační maltou"</t>
  </si>
  <si>
    <t xml:space="preserve">"deska - podhled"    15,00</t>
  </si>
  <si>
    <t>27</t>
  </si>
  <si>
    <t>985311312</t>
  </si>
  <si>
    <t>Reprofilace betonu sanačními maltami na cementové bázi ručně rubu kleneb a podlah, tloušťky přes 10 do 20 mm</t>
  </si>
  <si>
    <t>-583416427</t>
  </si>
  <si>
    <t>"SANACE B - reprofilace povrchu sanační maltou"</t>
  </si>
  <si>
    <t xml:space="preserve">"deska - rub"   22,53</t>
  </si>
  <si>
    <t>28</t>
  </si>
  <si>
    <t>985312114</t>
  </si>
  <si>
    <t>Stěrka k vyrovnání ploch reprofilovaného betonu stěn, tloušťky do 5 mm</t>
  </si>
  <si>
    <t>313124853</t>
  </si>
  <si>
    <t>"SANACE A - vyrovnání a uzavření povrchu stěrkou"</t>
  </si>
  <si>
    <t>29</t>
  </si>
  <si>
    <t>985312124</t>
  </si>
  <si>
    <t>Stěrka k vyrovnání ploch reprofilovaného betonu líce kleneb a podhledů, tloušťky do 5 mm</t>
  </si>
  <si>
    <t>1191678749</t>
  </si>
  <si>
    <t>"Typ sanace D - vyrovnání a uzavření povrchu stěrkou"</t>
  </si>
  <si>
    <t>30</t>
  </si>
  <si>
    <t>985312134</t>
  </si>
  <si>
    <t>Stěrka k vyrovnání ploch reprofilovaného betonu rubu kleneb a podlah, tloušťky do 5 mm</t>
  </si>
  <si>
    <t>-1512999486</t>
  </si>
  <si>
    <t>"SANACE B - vyrovnání a uzavření povrchu stěrkou"</t>
  </si>
  <si>
    <t>31</t>
  </si>
  <si>
    <t>985321111</t>
  </si>
  <si>
    <t>Ochranný nátěr betonářské výztuže 1 vrstva tloušťky 1 mm na cementové bázi stěn, líce kleneb a podhledů</t>
  </si>
  <si>
    <t>995758635</t>
  </si>
  <si>
    <t xml:space="preserve">"ochranný nátěr obnažené výztuže, předpoklad  5 % ploch"</t>
  </si>
  <si>
    <t xml:space="preserve">"podhled desky"    15,00*0,05     </t>
  </si>
  <si>
    <t xml:space="preserve">"opěry, křídla - líc "   15,00*0,05</t>
  </si>
  <si>
    <t xml:space="preserve">"deska - rub"    22,53*0,05</t>
  </si>
  <si>
    <t xml:space="preserve">"křídla - rub"    10,13*0,05</t>
  </si>
  <si>
    <t xml:space="preserve">"opěra - rub"    8,09*0,05</t>
  </si>
  <si>
    <t>997</t>
  </si>
  <si>
    <t>Přesun sutě</t>
  </si>
  <si>
    <t>32</t>
  </si>
  <si>
    <t>997013501</t>
  </si>
  <si>
    <t>Odvoz suti a vybouraných hmot na skládku nebo meziskládku se složením, na vzdálenost do 1 km</t>
  </si>
  <si>
    <t>900823369</t>
  </si>
  <si>
    <t>33</t>
  </si>
  <si>
    <t>997013509</t>
  </si>
  <si>
    <t>Odvoz suti a vybouraných hmot na skládku nebo meziskládku se složením, na vzdálenost Příplatek k ceně za každý další i započatý 1 km přes 1 km</t>
  </si>
  <si>
    <t>1365848170</t>
  </si>
  <si>
    <t>"odvoz suti na skládku ve vzdálenosti 20km"</t>
  </si>
  <si>
    <t>9,745*19,00</t>
  </si>
  <si>
    <t>34</t>
  </si>
  <si>
    <t>997013814</t>
  </si>
  <si>
    <t>Poplatek za uložení stavebního odpadu na skládce (skládkovné) z izolačních materiálů zatříděného do Katalogu odpadů pod kódem 17 06 04</t>
  </si>
  <si>
    <t>81563266</t>
  </si>
  <si>
    <t xml:space="preserve">"dle pol. 711131821"    0,183</t>
  </si>
  <si>
    <t>35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</si>
  <si>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</si>
  <si>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</si>
  <si>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865780413</t>
  </si>
  <si>
    <t xml:space="preserve">"dle pol. 985121"     5,691+0,975</t>
  </si>
  <si>
    <t>998</t>
  </si>
  <si>
    <t>Přesun hmot</t>
  </si>
  <si>
    <t>36</t>
  </si>
  <si>
    <t>998241021</t>
  </si>
  <si>
    <t>Přesun hmot pro dráhy kolejové jakéhokoliv rozsahu dopravní vzdálenost do 5 000 m</t>
  </si>
  <si>
    <t>612674472</t>
  </si>
  <si>
    <t>37</t>
  </si>
  <si>
    <t>998241025</t>
  </si>
  <si>
    <t>Přesun hmot pro dráhy kolejové jakéhokoliv rozsahu Příplatek k ceně za zvětšený přesun přes vymezenou největší dopravní vzdálenost za každých dalších i započatých 1000 m</t>
  </si>
  <si>
    <t>-2055289988</t>
  </si>
  <si>
    <t>49,804*15 'Přepočtené koeficientem množství</t>
  </si>
  <si>
    <t>PSV</t>
  </si>
  <si>
    <t>Práce a dodávky PSV</t>
  </si>
  <si>
    <t>711</t>
  </si>
  <si>
    <t>Izolace proti vodě, vlhkosti a plynům</t>
  </si>
  <si>
    <t>38</t>
  </si>
  <si>
    <t>711112001</t>
  </si>
  <si>
    <t>Provedení izolace proti zemní vlhkosti natěradly a tmely za studena na ploše svislé S nátěrem penetračním</t>
  </si>
  <si>
    <t>1488118107</t>
  </si>
  <si>
    <t>"penetračně adhezní nátěr"</t>
  </si>
  <si>
    <t xml:space="preserve">"opěry rub"  4,208+4,208</t>
  </si>
  <si>
    <t xml:space="preserve">"křídla rub"   3,583*4</t>
  </si>
  <si>
    <t>39</t>
  </si>
  <si>
    <t>711111001</t>
  </si>
  <si>
    <t>Provedení izolace proti zemní vlhkosti natěradly a tmely za studena na ploše vodorovné V nátěrem penetračním</t>
  </si>
  <si>
    <t>-1717011558</t>
  </si>
  <si>
    <t>"dle skladby izolace 1"</t>
  </si>
  <si>
    <t>"penetrační nátěr"</t>
  </si>
  <si>
    <t xml:space="preserve">"deska - rub"   24,968</t>
  </si>
  <si>
    <t xml:space="preserve">"dilatační spáry"   2,601+2,601</t>
  </si>
  <si>
    <t>40</t>
  </si>
  <si>
    <t>M</t>
  </si>
  <si>
    <t>11163150</t>
  </si>
  <si>
    <t>lak penetrační asfaltový</t>
  </si>
  <si>
    <t>706470282</t>
  </si>
  <si>
    <t>52,918*0,00035 'Přepočtené koeficientem množství</t>
  </si>
  <si>
    <t>41</t>
  </si>
  <si>
    <t>711131821</t>
  </si>
  <si>
    <t>Odstranění izolace proti zemní vlhkosti na ploše svislé S</t>
  </si>
  <si>
    <t>-823481096</t>
  </si>
  <si>
    <t>"dle TZ, odstranění původní izolace - SANACE B"</t>
  </si>
  <si>
    <t>"dle tabulky ploch sanací"</t>
  </si>
  <si>
    <t xml:space="preserve">"Opěra - rub"   8,09</t>
  </si>
  <si>
    <t xml:space="preserve">"Křídla - rub"    10,13</t>
  </si>
  <si>
    <t>42</t>
  </si>
  <si>
    <t>711191001</t>
  </si>
  <si>
    <t>Provedení nátěru adhezního můstku na ploše vodorovné V</t>
  </si>
  <si>
    <t>-1221346234</t>
  </si>
  <si>
    <t>"SANACE A - aplikace adhezního můstku"</t>
  </si>
  <si>
    <t>"SANACE B - aplikace adhezního můstku"</t>
  </si>
  <si>
    <t>"Typ sanace D - aplikace adhezního můstku"</t>
  </si>
  <si>
    <t>43</t>
  </si>
  <si>
    <t>711191011</t>
  </si>
  <si>
    <t>Provedení nátěru adhezního můstku na ploše svislé S</t>
  </si>
  <si>
    <t>-2127684443</t>
  </si>
  <si>
    <t>44</t>
  </si>
  <si>
    <t>58581220</t>
  </si>
  <si>
    <t>adhezní můstek pod izolační a vyrovnávací lepící hmoty</t>
  </si>
  <si>
    <t>1190080020</t>
  </si>
  <si>
    <t>106,7*0,12075 'Přepočtené koeficientem množství</t>
  </si>
  <si>
    <t>45</t>
  </si>
  <si>
    <t>711111133</t>
  </si>
  <si>
    <t>Provedení izolace proti zemní vlhkosti natěradly a tmely za studena na ploše vodorovné V nástřikem nebo plastickým nátěrem, tl. 5 mm</t>
  </si>
  <si>
    <t>-1229939255</t>
  </si>
  <si>
    <t>"bezešvá izolace"</t>
  </si>
  <si>
    <t xml:space="preserve">"rub desky"   24,968</t>
  </si>
  <si>
    <t>46</t>
  </si>
  <si>
    <t>711112133</t>
  </si>
  <si>
    <t>Provedení izolace proti zemní vlhkosti natěradly a tmely za studena na ploše svislé S nástřikem nebo plastickým nátěrem, tl. 5 mm</t>
  </si>
  <si>
    <t>-1749643678</t>
  </si>
  <si>
    <t xml:space="preserve">"rub opěr a křídel"   4,208+4,208+3,583*4</t>
  </si>
  <si>
    <t>47</t>
  </si>
  <si>
    <t>24617150</t>
  </si>
  <si>
    <t>nátěr hydroizolační na bázi asfaltu a plastu do spodní stavby</t>
  </si>
  <si>
    <t>-2019272882</t>
  </si>
  <si>
    <t>"izolace bezešvá - polymer bitumen (spotřeba 5 kg/m2)"</t>
  </si>
  <si>
    <t xml:space="preserve">"rub opěr a křídel"   22,748*5,00</t>
  </si>
  <si>
    <t>"rub desky" 24,968*5,00</t>
  </si>
  <si>
    <t>48</t>
  </si>
  <si>
    <t>711132101</t>
  </si>
  <si>
    <t>Provedení izolace proti zemní vlhkosti pásy na sucho AIP nebo tkaniny na ploše svislé S</t>
  </si>
  <si>
    <t>-1071397249</t>
  </si>
  <si>
    <t>"dle skladby izolace 2 - izolace dilat. spár"</t>
  </si>
  <si>
    <t xml:space="preserve">"volně ložené izol. pásy"   2,601*2</t>
  </si>
  <si>
    <t>49</t>
  </si>
  <si>
    <t>62811120</t>
  </si>
  <si>
    <t>asfaltový pás separační bez krycí vrstvy (impregnovaná vložka), typu A</t>
  </si>
  <si>
    <t>360962710</t>
  </si>
  <si>
    <t>5,202*1,15 'Přepočtené koeficientem množství</t>
  </si>
  <si>
    <t>50</t>
  </si>
  <si>
    <t>711442559</t>
  </si>
  <si>
    <t>Provedení izolace proti povrchové a podpovrchové tlakové vodě pásy přitavením NAIP na ploše svislé S</t>
  </si>
  <si>
    <t>-1668258671</t>
  </si>
  <si>
    <t>"dle skladby izolace S2, dle PVI, příl. 2.004"</t>
  </si>
  <si>
    <t>"izolace dilatačních spar NAIP" 2,601*2</t>
  </si>
  <si>
    <t>51</t>
  </si>
  <si>
    <t>62832001</t>
  </si>
  <si>
    <t>pás asfaltový natavitelný oxidovaný tl 3,5mm typu V60 S35 s vložkou ze skleněné rohože, s jemnozrnným minerálním posypem</t>
  </si>
  <si>
    <t>1901923639</t>
  </si>
  <si>
    <t>52</t>
  </si>
  <si>
    <t>R460881313</t>
  </si>
  <si>
    <t>Ochranná vrstva izolace z litého asfaltu, včetně rozprostření, tloušťky přes 3 do 5 cm</t>
  </si>
  <si>
    <t>-1233549035</t>
  </si>
  <si>
    <t>Dle TZ, PVI, příl. 2.004</t>
  </si>
  <si>
    <t>"ochranná vrtsva izolace z litého asfaltu tl. min. 35mm"</t>
  </si>
  <si>
    <t xml:space="preserve">"skladba S2 - izolace dilatačních spár"    2*2,601</t>
  </si>
  <si>
    <t>53</t>
  </si>
  <si>
    <t>998711101</t>
  </si>
  <si>
    <t>Přesun hmot pro izolace proti vodě, vlhkosti a plynům stanovený z hmotnosti přesunovaného materiálu vodorovná dopravní vzdálenost do 50 m v objektech výšky do 6 m</t>
  </si>
  <si>
    <t>-1235018178</t>
  </si>
  <si>
    <t>741</t>
  </si>
  <si>
    <t>Elektroinstalace - silnoproud</t>
  </si>
  <si>
    <t>54</t>
  </si>
  <si>
    <t>741910521</t>
  </si>
  <si>
    <t>Montáž kovových nosných a doplňkových konstrukcí se zhotovením krytů plechových pro kabelová vedení šířky do 200 mm</t>
  </si>
  <si>
    <t>1965596576</t>
  </si>
  <si>
    <t xml:space="preserve">"dle TZ, výkrsových příloh" </t>
  </si>
  <si>
    <t xml:space="preserve">"zpětná montáž kabelové chráničky"   12,00*0,20</t>
  </si>
  <si>
    <t>55</t>
  </si>
  <si>
    <t>741915811</t>
  </si>
  <si>
    <t>Demontáž nosných a doplňkových prvků krytů plechových pro kabelová vedení šířky do 200 mm</t>
  </si>
  <si>
    <t>-1574452903</t>
  </si>
  <si>
    <t xml:space="preserve">"demontáž kabelové chráničky"   12,00*0,20</t>
  </si>
  <si>
    <t>789</t>
  </si>
  <si>
    <t>Povrchové úpravy ocelových konstrukcí a technologických zařízení</t>
  </si>
  <si>
    <t>56</t>
  </si>
  <si>
    <t>789211511</t>
  </si>
  <si>
    <t>Otryskání povrchu zařízení suché abrazivní tryskání abrazivem ze strusky, s povrchem nečlenitým stupeň zarezavění A, stupeň přípravy Sa 3</t>
  </si>
  <si>
    <t>-1407378395</t>
  </si>
  <si>
    <t>"sanace D - podhled desky"</t>
  </si>
  <si>
    <t>"ošetření spodních pásnic nosníkůotryskáním- Sa 3"</t>
  </si>
  <si>
    <t xml:space="preserve">"deska - podhled - ocel"   8,00</t>
  </si>
  <si>
    <t>VRN</t>
  </si>
  <si>
    <t>Vedlejší rozpočtové náklady</t>
  </si>
  <si>
    <t>VRN1</t>
  </si>
  <si>
    <t>Průzkumné, geodetické a projektové práce</t>
  </si>
  <si>
    <t>57</t>
  </si>
  <si>
    <t>013002000</t>
  </si>
  <si>
    <t>Projektové práce</t>
  </si>
  <si>
    <t>…</t>
  </si>
  <si>
    <t>1024</t>
  </si>
  <si>
    <t>-406666681</t>
  </si>
  <si>
    <t xml:space="preserve">"dokumentace skutečného provedení"     1</t>
  </si>
  <si>
    <t>VRN2</t>
  </si>
  <si>
    <t>Příprava staveniště</t>
  </si>
  <si>
    <t>58</t>
  </si>
  <si>
    <t>R020001000</t>
  </si>
  <si>
    <t>-1110384030</t>
  </si>
  <si>
    <t>VRN7</t>
  </si>
  <si>
    <t>Provozní vlivy</t>
  </si>
  <si>
    <t>59</t>
  </si>
  <si>
    <t>070001000</t>
  </si>
  <si>
    <t>-6041732</t>
  </si>
  <si>
    <t>VRN9</t>
  </si>
  <si>
    <t>Ostatní náklady</t>
  </si>
  <si>
    <t>60</t>
  </si>
  <si>
    <t>090001000</t>
  </si>
  <si>
    <t>-1042902837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</si>
</sst>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23-026-231-TP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trati v úseku Kunovice - Veselí nad Moravou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Kunovice/Veselí n. Moravou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24. 4. 2023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železnic, státní organizace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Moravia Consult Olomouc a.s.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et Ing. Ondřej Suk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24.7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11-20-05 - Most v km 1...'!J30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11-20-05 - Most v km 1...'!P132</f>
        <v>0</v>
      </c>
      <c r="AV95" s="128">
        <f>'SO 11-20-05 - Most v km 1...'!J33</f>
        <v>0</v>
      </c>
      <c r="AW95" s="128">
        <f>'SO 11-20-05 - Most v km 1...'!J34</f>
        <v>0</v>
      </c>
      <c r="AX95" s="128">
        <f>'SO 11-20-05 - Most v km 1...'!J35</f>
        <v>0</v>
      </c>
      <c r="AY95" s="128">
        <f>'SO 11-20-05 - Most v km 1...'!J36</f>
        <v>0</v>
      </c>
      <c r="AZ95" s="128">
        <f>'SO 11-20-05 - Most v km 1...'!F33</f>
        <v>0</v>
      </c>
      <c r="BA95" s="128">
        <f>'SO 11-20-05 - Most v km 1...'!F34</f>
        <v>0</v>
      </c>
      <c r="BB95" s="128">
        <f>'SO 11-20-05 - Most v km 1...'!F35</f>
        <v>0</v>
      </c>
      <c r="BC95" s="128">
        <f>'SO 11-20-05 - Most v km 1...'!F36</f>
        <v>0</v>
      </c>
      <c r="BD95" s="130">
        <f>'SO 11-20-05 - Most v km 1...'!F37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n+JE0Opk9PXzV3cuMVLywU07WzK7Jrldz7NPxImsinWXBdAq7SRcKVwO8ks6TfztX8MVUO8SlZZomGG6iHLWkw==" hashValue="n7E5Q4SlZ0qAykFJisSqbkFvZel7xj2ViXCOB5HDnyTj60US9dF9CoUp6Dqmdpn03dX/nueX0tvKIGgZ/SGGA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1-20-05 - Most v km 1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90</v>
      </c>
    </row>
    <row r="4" hidden="1" s="1" customFormat="1" ht="24.96" customHeight="1">
      <c r="B4" s="20"/>
      <c r="D4" s="134" t="s">
        <v>91</v>
      </c>
      <c r="L4" s="20"/>
      <c r="M4" s="135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6" t="s">
        <v>16</v>
      </c>
      <c r="L6" s="20"/>
    </row>
    <row r="7" hidden="1" s="1" customFormat="1" ht="16.5" customHeight="1">
      <c r="B7" s="20"/>
      <c r="E7" s="137" t="str">
        <f>'Rekapitulace stavby'!K6</f>
        <v>Oprava trati v úseku Kunovice - Veselí nad Moravou</v>
      </c>
      <c r="F7" s="136"/>
      <c r="G7" s="136"/>
      <c r="H7" s="136"/>
      <c r="L7" s="20"/>
    </row>
    <row r="8" hidden="1" s="2" customFormat="1" ht="12" customHeight="1">
      <c r="A8" s="38"/>
      <c r="B8" s="44"/>
      <c r="C8" s="38"/>
      <c r="D8" s="136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24. 4. 2023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27</v>
      </c>
      <c r="F15" s="38"/>
      <c r="G15" s="38"/>
      <c r="H15" s="38"/>
      <c r="I15" s="136" t="s">
        <v>28</v>
      </c>
      <c r="J15" s="139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6" t="s">
        <v>30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6" t="s">
        <v>32</v>
      </c>
      <c r="E20" s="38"/>
      <c r="F20" s="38"/>
      <c r="G20" s="38"/>
      <c r="H20" s="38"/>
      <c r="I20" s="136" t="s">
        <v>25</v>
      </c>
      <c r="J20" s="139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">
        <v>34</v>
      </c>
      <c r="F21" s="38"/>
      <c r="G21" s="38"/>
      <c r="H21" s="38"/>
      <c r="I21" s="136" t="s">
        <v>28</v>
      </c>
      <c r="J21" s="139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6" t="s">
        <v>37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">
        <v>38</v>
      </c>
      <c r="F24" s="38"/>
      <c r="G24" s="38"/>
      <c r="H24" s="38"/>
      <c r="I24" s="136" t="s">
        <v>28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6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6" t="s">
        <v>40</v>
      </c>
      <c r="E30" s="38"/>
      <c r="F30" s="38"/>
      <c r="G30" s="38"/>
      <c r="H30" s="38"/>
      <c r="I30" s="38"/>
      <c r="J30" s="147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8" t="s">
        <v>42</v>
      </c>
      <c r="G32" s="38"/>
      <c r="H32" s="38"/>
      <c r="I32" s="148" t="s">
        <v>41</v>
      </c>
      <c r="J32" s="148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44</v>
      </c>
      <c r="E33" s="136" t="s">
        <v>45</v>
      </c>
      <c r="F33" s="150">
        <f>ROUND((SUM(BE132:BE405)),  2)</f>
        <v>0</v>
      </c>
      <c r="G33" s="38"/>
      <c r="H33" s="38"/>
      <c r="I33" s="151">
        <v>0.20999999999999999</v>
      </c>
      <c r="J33" s="150">
        <f>ROUND(((SUM(BE132:BE405))*I33),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46</v>
      </c>
      <c r="F34" s="150">
        <f>ROUND((SUM(BF132:BF405)),  2)</f>
        <v>0</v>
      </c>
      <c r="G34" s="38"/>
      <c r="H34" s="38"/>
      <c r="I34" s="151">
        <v>0.14999999999999999</v>
      </c>
      <c r="J34" s="150">
        <f>ROUND(((SUM(BF132:BF405))*I34),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47</v>
      </c>
      <c r="F35" s="150">
        <f>ROUND((SUM(BG132:BG405)),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48</v>
      </c>
      <c r="F36" s="150">
        <f>ROUND((SUM(BH132:BH405)),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49</v>
      </c>
      <c r="F37" s="150">
        <f>ROUND((SUM(BI132:BI405)),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9" t="s">
        <v>53</v>
      </c>
      <c r="E50" s="160"/>
      <c r="F50" s="160"/>
      <c r="G50" s="159" t="s">
        <v>54</v>
      </c>
      <c r="H50" s="160"/>
      <c r="I50" s="160"/>
      <c r="J50" s="160"/>
      <c r="K50" s="160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1" t="s">
        <v>55</v>
      </c>
      <c r="E61" s="162"/>
      <c r="F61" s="163" t="s">
        <v>56</v>
      </c>
      <c r="G61" s="161" t="s">
        <v>55</v>
      </c>
      <c r="H61" s="162"/>
      <c r="I61" s="162"/>
      <c r="J61" s="164" t="s">
        <v>56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9" t="s">
        <v>57</v>
      </c>
      <c r="E65" s="165"/>
      <c r="F65" s="165"/>
      <c r="G65" s="159" t="s">
        <v>58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1" t="s">
        <v>55</v>
      </c>
      <c r="E76" s="162"/>
      <c r="F76" s="163" t="s">
        <v>56</v>
      </c>
      <c r="G76" s="161" t="s">
        <v>55</v>
      </c>
      <c r="H76" s="162"/>
      <c r="I76" s="162"/>
      <c r="J76" s="164" t="s">
        <v>56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0" t="str">
        <f>E7</f>
        <v>Oprava trati v úseku Kunovice - Veselí nad Moravou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11-20-05 - Most v km 100,665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Kunovice/Veselí n. Moravou</v>
      </c>
      <c r="G89" s="40"/>
      <c r="H89" s="40"/>
      <c r="I89" s="32" t="s">
        <v>22</v>
      </c>
      <c r="J89" s="79" t="str">
        <f>IF(J12="","",J12)</f>
        <v>24. 4. 2023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Správa železnic, státní organizace</v>
      </c>
      <c r="G91" s="40"/>
      <c r="H91" s="40"/>
      <c r="I91" s="32" t="s">
        <v>32</v>
      </c>
      <c r="J91" s="36" t="str">
        <f>E21</f>
        <v>Moravia Consult Olomouc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et Ing. Ondřej Suk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1" t="s">
        <v>95</v>
      </c>
      <c r="D94" s="172"/>
      <c r="E94" s="172"/>
      <c r="F94" s="172"/>
      <c r="G94" s="172"/>
      <c r="H94" s="172"/>
      <c r="I94" s="172"/>
      <c r="J94" s="173" t="s">
        <v>96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4" t="s">
        <v>97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hidden="1" s="9" customFormat="1" ht="24.96" customHeight="1">
      <c r="A97" s="9"/>
      <c r="B97" s="175"/>
      <c r="C97" s="176"/>
      <c r="D97" s="177" t="s">
        <v>99</v>
      </c>
      <c r="E97" s="178"/>
      <c r="F97" s="178"/>
      <c r="G97" s="178"/>
      <c r="H97" s="178"/>
      <c r="I97" s="178"/>
      <c r="J97" s="179">
        <f>J133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100</v>
      </c>
      <c r="E98" s="184"/>
      <c r="F98" s="184"/>
      <c r="G98" s="184"/>
      <c r="H98" s="184"/>
      <c r="I98" s="184"/>
      <c r="J98" s="185">
        <f>J134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101</v>
      </c>
      <c r="E99" s="184"/>
      <c r="F99" s="184"/>
      <c r="G99" s="184"/>
      <c r="H99" s="184"/>
      <c r="I99" s="184"/>
      <c r="J99" s="185">
        <f>J160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102</v>
      </c>
      <c r="E100" s="184"/>
      <c r="F100" s="184"/>
      <c r="G100" s="184"/>
      <c r="H100" s="184"/>
      <c r="I100" s="184"/>
      <c r="J100" s="185">
        <f>J165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1"/>
      <c r="C101" s="182"/>
      <c r="D101" s="183" t="s">
        <v>103</v>
      </c>
      <c r="E101" s="184"/>
      <c r="F101" s="184"/>
      <c r="G101" s="184"/>
      <c r="H101" s="184"/>
      <c r="I101" s="184"/>
      <c r="J101" s="185">
        <f>J189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1"/>
      <c r="C102" s="182"/>
      <c r="D102" s="183" t="s">
        <v>104</v>
      </c>
      <c r="E102" s="184"/>
      <c r="F102" s="184"/>
      <c r="G102" s="184"/>
      <c r="H102" s="184"/>
      <c r="I102" s="184"/>
      <c r="J102" s="185">
        <f>J297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1"/>
      <c r="C103" s="182"/>
      <c r="D103" s="183" t="s">
        <v>105</v>
      </c>
      <c r="E103" s="184"/>
      <c r="F103" s="184"/>
      <c r="G103" s="184"/>
      <c r="H103" s="184"/>
      <c r="I103" s="184"/>
      <c r="J103" s="185">
        <f>J307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5"/>
      <c r="C104" s="176"/>
      <c r="D104" s="177" t="s">
        <v>106</v>
      </c>
      <c r="E104" s="178"/>
      <c r="F104" s="178"/>
      <c r="G104" s="178"/>
      <c r="H104" s="178"/>
      <c r="I104" s="178"/>
      <c r="J104" s="179">
        <f>J311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1"/>
      <c r="C105" s="182"/>
      <c r="D105" s="183" t="s">
        <v>107</v>
      </c>
      <c r="E105" s="184"/>
      <c r="F105" s="184"/>
      <c r="G105" s="184"/>
      <c r="H105" s="184"/>
      <c r="I105" s="184"/>
      <c r="J105" s="185">
        <f>J312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1"/>
      <c r="C106" s="182"/>
      <c r="D106" s="183" t="s">
        <v>108</v>
      </c>
      <c r="E106" s="184"/>
      <c r="F106" s="184"/>
      <c r="G106" s="184"/>
      <c r="H106" s="184"/>
      <c r="I106" s="184"/>
      <c r="J106" s="185">
        <f>J384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1"/>
      <c r="C107" s="182"/>
      <c r="D107" s="183" t="s">
        <v>109</v>
      </c>
      <c r="E107" s="184"/>
      <c r="F107" s="184"/>
      <c r="G107" s="184"/>
      <c r="H107" s="184"/>
      <c r="I107" s="184"/>
      <c r="J107" s="185">
        <f>J390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75"/>
      <c r="C108" s="176"/>
      <c r="D108" s="177" t="s">
        <v>110</v>
      </c>
      <c r="E108" s="178"/>
      <c r="F108" s="178"/>
      <c r="G108" s="178"/>
      <c r="H108" s="178"/>
      <c r="I108" s="178"/>
      <c r="J108" s="179">
        <f>J396</f>
        <v>0</v>
      </c>
      <c r="K108" s="176"/>
      <c r="L108" s="18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1"/>
      <c r="C109" s="182"/>
      <c r="D109" s="183" t="s">
        <v>111</v>
      </c>
      <c r="E109" s="184"/>
      <c r="F109" s="184"/>
      <c r="G109" s="184"/>
      <c r="H109" s="184"/>
      <c r="I109" s="184"/>
      <c r="J109" s="185">
        <f>J397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1"/>
      <c r="C110" s="182"/>
      <c r="D110" s="183" t="s">
        <v>112</v>
      </c>
      <c r="E110" s="184"/>
      <c r="F110" s="184"/>
      <c r="G110" s="184"/>
      <c r="H110" s="184"/>
      <c r="I110" s="184"/>
      <c r="J110" s="185">
        <f>J400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1"/>
      <c r="C111" s="182"/>
      <c r="D111" s="183" t="s">
        <v>113</v>
      </c>
      <c r="E111" s="184"/>
      <c r="F111" s="184"/>
      <c r="G111" s="184"/>
      <c r="H111" s="184"/>
      <c r="I111" s="184"/>
      <c r="J111" s="185">
        <f>J402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1"/>
      <c r="C112" s="182"/>
      <c r="D112" s="183" t="s">
        <v>114</v>
      </c>
      <c r="E112" s="184"/>
      <c r="F112" s="184"/>
      <c r="G112" s="184"/>
      <c r="H112" s="184"/>
      <c r="I112" s="184"/>
      <c r="J112" s="185">
        <f>J404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hidden="1"/>
    <row r="116" hidden="1"/>
    <row r="117" hidden="1"/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115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0" t="str">
        <f>E7</f>
        <v>Oprava trati v úseku Kunovice - Veselí nad Moravou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92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 11-20-05 - Most v km 100,665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Kunovice/Veselí n. Moravou</v>
      </c>
      <c r="G126" s="40"/>
      <c r="H126" s="40"/>
      <c r="I126" s="32" t="s">
        <v>22</v>
      </c>
      <c r="J126" s="79" t="str">
        <f>IF(J12="","",J12)</f>
        <v>24. 4. 2023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24</v>
      </c>
      <c r="D128" s="40"/>
      <c r="E128" s="40"/>
      <c r="F128" s="27" t="str">
        <f>E15</f>
        <v>Správa železnic, státní organizace</v>
      </c>
      <c r="G128" s="40"/>
      <c r="H128" s="40"/>
      <c r="I128" s="32" t="s">
        <v>32</v>
      </c>
      <c r="J128" s="36" t="str">
        <f>E21</f>
        <v>Moravia Consult Olomouc a.s.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30</v>
      </c>
      <c r="D129" s="40"/>
      <c r="E129" s="40"/>
      <c r="F129" s="27" t="str">
        <f>IF(E18="","",E18)</f>
        <v>Vyplň údaj</v>
      </c>
      <c r="G129" s="40"/>
      <c r="H129" s="40"/>
      <c r="I129" s="32" t="s">
        <v>37</v>
      </c>
      <c r="J129" s="36" t="str">
        <f>E24</f>
        <v>Ing. et Ing. Ondřej Suk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87"/>
      <c r="B131" s="188"/>
      <c r="C131" s="189" t="s">
        <v>116</v>
      </c>
      <c r="D131" s="190" t="s">
        <v>65</v>
      </c>
      <c r="E131" s="190" t="s">
        <v>61</v>
      </c>
      <c r="F131" s="190" t="s">
        <v>62</v>
      </c>
      <c r="G131" s="190" t="s">
        <v>117</v>
      </c>
      <c r="H131" s="190" t="s">
        <v>118</v>
      </c>
      <c r="I131" s="190" t="s">
        <v>119</v>
      </c>
      <c r="J131" s="190" t="s">
        <v>96</v>
      </c>
      <c r="K131" s="191" t="s">
        <v>120</v>
      </c>
      <c r="L131" s="192"/>
      <c r="M131" s="100" t="s">
        <v>1</v>
      </c>
      <c r="N131" s="101" t="s">
        <v>44</v>
      </c>
      <c r="O131" s="101" t="s">
        <v>121</v>
      </c>
      <c r="P131" s="101" t="s">
        <v>122</v>
      </c>
      <c r="Q131" s="101" t="s">
        <v>123</v>
      </c>
      <c r="R131" s="101" t="s">
        <v>124</v>
      </c>
      <c r="S131" s="101" t="s">
        <v>125</v>
      </c>
      <c r="T131" s="102" t="s">
        <v>126</v>
      </c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</row>
    <row r="132" s="2" customFormat="1" ht="22.8" customHeight="1">
      <c r="A132" s="38"/>
      <c r="B132" s="39"/>
      <c r="C132" s="107" t="s">
        <v>127</v>
      </c>
      <c r="D132" s="40"/>
      <c r="E132" s="40"/>
      <c r="F132" s="40"/>
      <c r="G132" s="40"/>
      <c r="H132" s="40"/>
      <c r="I132" s="40"/>
      <c r="J132" s="193">
        <f>BK132</f>
        <v>0</v>
      </c>
      <c r="K132" s="40"/>
      <c r="L132" s="44"/>
      <c r="M132" s="103"/>
      <c r="N132" s="194"/>
      <c r="O132" s="104"/>
      <c r="P132" s="195">
        <f>P133+P311+P396</f>
        <v>0</v>
      </c>
      <c r="Q132" s="104"/>
      <c r="R132" s="195">
        <f>R133+R311+R396</f>
        <v>50.737594430000001</v>
      </c>
      <c r="S132" s="104"/>
      <c r="T132" s="196">
        <f>T133+T311+T396</f>
        <v>12.271975000000001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79</v>
      </c>
      <c r="AU132" s="17" t="s">
        <v>98</v>
      </c>
      <c r="BK132" s="197">
        <f>BK133+BK311+BK396</f>
        <v>0</v>
      </c>
    </row>
    <row r="133" s="12" customFormat="1" ht="25.92" customHeight="1">
      <c r="A133" s="12"/>
      <c r="B133" s="198"/>
      <c r="C133" s="199"/>
      <c r="D133" s="200" t="s">
        <v>79</v>
      </c>
      <c r="E133" s="201" t="s">
        <v>128</v>
      </c>
      <c r="F133" s="201" t="s">
        <v>129</v>
      </c>
      <c r="G133" s="199"/>
      <c r="H133" s="199"/>
      <c r="I133" s="202"/>
      <c r="J133" s="203">
        <f>BK133</f>
        <v>0</v>
      </c>
      <c r="K133" s="199"/>
      <c r="L133" s="204"/>
      <c r="M133" s="205"/>
      <c r="N133" s="206"/>
      <c r="O133" s="206"/>
      <c r="P133" s="207">
        <f>P134+P160+P165+P189+P297+P307</f>
        <v>0</v>
      </c>
      <c r="Q133" s="206"/>
      <c r="R133" s="207">
        <f>R134+R160+R165+R189+R297+R307</f>
        <v>49.803651290000005</v>
      </c>
      <c r="S133" s="206"/>
      <c r="T133" s="208">
        <f>T134+T160+T165+T189+T297+T307</f>
        <v>11.911800000000001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88</v>
      </c>
      <c r="AT133" s="210" t="s">
        <v>79</v>
      </c>
      <c r="AU133" s="210" t="s">
        <v>80</v>
      </c>
      <c r="AY133" s="209" t="s">
        <v>130</v>
      </c>
      <c r="BK133" s="211">
        <f>BK134+BK160+BK165+BK189+BK297+BK307</f>
        <v>0</v>
      </c>
    </row>
    <row r="134" s="12" customFormat="1" ht="22.8" customHeight="1">
      <c r="A134" s="12"/>
      <c r="B134" s="198"/>
      <c r="C134" s="199"/>
      <c r="D134" s="200" t="s">
        <v>79</v>
      </c>
      <c r="E134" s="212" t="s">
        <v>88</v>
      </c>
      <c r="F134" s="212" t="s">
        <v>131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SUM(P135:P159)</f>
        <v>0</v>
      </c>
      <c r="Q134" s="206"/>
      <c r="R134" s="207">
        <f>SUM(R135:R159)</f>
        <v>0</v>
      </c>
      <c r="S134" s="206"/>
      <c r="T134" s="208">
        <f>SUM(T135:T159)</f>
        <v>1.9838000000000002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88</v>
      </c>
      <c r="AT134" s="210" t="s">
        <v>79</v>
      </c>
      <c r="AU134" s="210" t="s">
        <v>88</v>
      </c>
      <c r="AY134" s="209" t="s">
        <v>130</v>
      </c>
      <c r="BK134" s="211">
        <f>SUM(BK135:BK159)</f>
        <v>0</v>
      </c>
    </row>
    <row r="135" s="2" customFormat="1" ht="37.8" customHeight="1">
      <c r="A135" s="38"/>
      <c r="B135" s="39"/>
      <c r="C135" s="214" t="s">
        <v>88</v>
      </c>
      <c r="D135" s="214" t="s">
        <v>132</v>
      </c>
      <c r="E135" s="215" t="s">
        <v>133</v>
      </c>
      <c r="F135" s="216" t="s">
        <v>134</v>
      </c>
      <c r="G135" s="217" t="s">
        <v>135</v>
      </c>
      <c r="H135" s="218">
        <v>1.0900000000000001</v>
      </c>
      <c r="I135" s="219"/>
      <c r="J135" s="220">
        <f>ROUND(I135*H135,2)</f>
        <v>0</v>
      </c>
      <c r="K135" s="216" t="s">
        <v>136</v>
      </c>
      <c r="L135" s="44"/>
      <c r="M135" s="221" t="s">
        <v>1</v>
      </c>
      <c r="N135" s="222" t="s">
        <v>45</v>
      </c>
      <c r="O135" s="91"/>
      <c r="P135" s="223">
        <f>O135*H135</f>
        <v>0</v>
      </c>
      <c r="Q135" s="223">
        <v>0</v>
      </c>
      <c r="R135" s="223">
        <f>Q135*H135</f>
        <v>0</v>
      </c>
      <c r="S135" s="223">
        <v>1.8200000000000001</v>
      </c>
      <c r="T135" s="224">
        <f>S135*H135</f>
        <v>1.9838000000000002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5" t="s">
        <v>137</v>
      </c>
      <c r="AT135" s="225" t="s">
        <v>132</v>
      </c>
      <c r="AU135" s="225" t="s">
        <v>90</v>
      </c>
      <c r="AY135" s="17" t="s">
        <v>130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7" t="s">
        <v>88</v>
      </c>
      <c r="BK135" s="226">
        <f>ROUND(I135*H135,2)</f>
        <v>0</v>
      </c>
      <c r="BL135" s="17" t="s">
        <v>137</v>
      </c>
      <c r="BM135" s="225" t="s">
        <v>138</v>
      </c>
    </row>
    <row r="136" s="13" customFormat="1">
      <c r="A136" s="13"/>
      <c r="B136" s="227"/>
      <c r="C136" s="228"/>
      <c r="D136" s="229" t="s">
        <v>139</v>
      </c>
      <c r="E136" s="230" t="s">
        <v>1</v>
      </c>
      <c r="F136" s="231" t="s">
        <v>140</v>
      </c>
      <c r="G136" s="228"/>
      <c r="H136" s="230" t="s">
        <v>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139</v>
      </c>
      <c r="AU136" s="237" t="s">
        <v>90</v>
      </c>
      <c r="AV136" s="13" t="s">
        <v>88</v>
      </c>
      <c r="AW136" s="13" t="s">
        <v>36</v>
      </c>
      <c r="AX136" s="13" t="s">
        <v>80</v>
      </c>
      <c r="AY136" s="237" t="s">
        <v>130</v>
      </c>
    </row>
    <row r="137" s="14" customFormat="1">
      <c r="A137" s="14"/>
      <c r="B137" s="238"/>
      <c r="C137" s="239"/>
      <c r="D137" s="229" t="s">
        <v>139</v>
      </c>
      <c r="E137" s="240" t="s">
        <v>1</v>
      </c>
      <c r="F137" s="241" t="s">
        <v>141</v>
      </c>
      <c r="G137" s="239"/>
      <c r="H137" s="242">
        <v>1.0900000000000001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139</v>
      </c>
      <c r="AU137" s="248" t="s">
        <v>90</v>
      </c>
      <c r="AV137" s="14" t="s">
        <v>90</v>
      </c>
      <c r="AW137" s="14" t="s">
        <v>36</v>
      </c>
      <c r="AX137" s="14" t="s">
        <v>88</v>
      </c>
      <c r="AY137" s="248" t="s">
        <v>130</v>
      </c>
    </row>
    <row r="138" s="2" customFormat="1" ht="37.8" customHeight="1">
      <c r="A138" s="38"/>
      <c r="B138" s="39"/>
      <c r="C138" s="214" t="s">
        <v>90</v>
      </c>
      <c r="D138" s="214" t="s">
        <v>132</v>
      </c>
      <c r="E138" s="215" t="s">
        <v>142</v>
      </c>
      <c r="F138" s="216" t="s">
        <v>143</v>
      </c>
      <c r="G138" s="217" t="s">
        <v>135</v>
      </c>
      <c r="H138" s="218">
        <v>60.140000000000001</v>
      </c>
      <c r="I138" s="219"/>
      <c r="J138" s="220">
        <f>ROUND(I138*H138,2)</f>
        <v>0</v>
      </c>
      <c r="K138" s="216" t="s">
        <v>136</v>
      </c>
      <c r="L138" s="44"/>
      <c r="M138" s="221" t="s">
        <v>1</v>
      </c>
      <c r="N138" s="222" t="s">
        <v>45</v>
      </c>
      <c r="O138" s="91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5" t="s">
        <v>137</v>
      </c>
      <c r="AT138" s="225" t="s">
        <v>132</v>
      </c>
      <c r="AU138" s="225" t="s">
        <v>90</v>
      </c>
      <c r="AY138" s="17" t="s">
        <v>130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7" t="s">
        <v>88</v>
      </c>
      <c r="BK138" s="226">
        <f>ROUND(I138*H138,2)</f>
        <v>0</v>
      </c>
      <c r="BL138" s="17" t="s">
        <v>137</v>
      </c>
      <c r="BM138" s="225" t="s">
        <v>144</v>
      </c>
    </row>
    <row r="139" s="13" customFormat="1">
      <c r="A139" s="13"/>
      <c r="B139" s="227"/>
      <c r="C139" s="228"/>
      <c r="D139" s="229" t="s">
        <v>139</v>
      </c>
      <c r="E139" s="230" t="s">
        <v>1</v>
      </c>
      <c r="F139" s="231" t="s">
        <v>145</v>
      </c>
      <c r="G139" s="228"/>
      <c r="H139" s="230" t="s">
        <v>1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139</v>
      </c>
      <c r="AU139" s="237" t="s">
        <v>90</v>
      </c>
      <c r="AV139" s="13" t="s">
        <v>88</v>
      </c>
      <c r="AW139" s="13" t="s">
        <v>36</v>
      </c>
      <c r="AX139" s="13" t="s">
        <v>80</v>
      </c>
      <c r="AY139" s="237" t="s">
        <v>130</v>
      </c>
    </row>
    <row r="140" s="14" customFormat="1">
      <c r="A140" s="14"/>
      <c r="B140" s="238"/>
      <c r="C140" s="239"/>
      <c r="D140" s="229" t="s">
        <v>139</v>
      </c>
      <c r="E140" s="240" t="s">
        <v>1</v>
      </c>
      <c r="F140" s="241" t="s">
        <v>146</v>
      </c>
      <c r="G140" s="239"/>
      <c r="H140" s="242">
        <v>60.140000000000001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8" t="s">
        <v>139</v>
      </c>
      <c r="AU140" s="248" t="s">
        <v>90</v>
      </c>
      <c r="AV140" s="14" t="s">
        <v>90</v>
      </c>
      <c r="AW140" s="14" t="s">
        <v>36</v>
      </c>
      <c r="AX140" s="14" t="s">
        <v>88</v>
      </c>
      <c r="AY140" s="248" t="s">
        <v>130</v>
      </c>
    </row>
    <row r="141" s="2" customFormat="1" ht="44.25" customHeight="1">
      <c r="A141" s="38"/>
      <c r="B141" s="39"/>
      <c r="C141" s="214" t="s">
        <v>147</v>
      </c>
      <c r="D141" s="214" t="s">
        <v>132</v>
      </c>
      <c r="E141" s="215" t="s">
        <v>148</v>
      </c>
      <c r="F141" s="216" t="s">
        <v>149</v>
      </c>
      <c r="G141" s="217" t="s">
        <v>135</v>
      </c>
      <c r="H141" s="218">
        <v>18.510000000000002</v>
      </c>
      <c r="I141" s="219"/>
      <c r="J141" s="220">
        <f>ROUND(I141*H141,2)</f>
        <v>0</v>
      </c>
      <c r="K141" s="216" t="s">
        <v>136</v>
      </c>
      <c r="L141" s="44"/>
      <c r="M141" s="221" t="s">
        <v>1</v>
      </c>
      <c r="N141" s="222" t="s">
        <v>45</v>
      </c>
      <c r="O141" s="91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5" t="s">
        <v>137</v>
      </c>
      <c r="AT141" s="225" t="s">
        <v>132</v>
      </c>
      <c r="AU141" s="225" t="s">
        <v>90</v>
      </c>
      <c r="AY141" s="17" t="s">
        <v>130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7" t="s">
        <v>88</v>
      </c>
      <c r="BK141" s="226">
        <f>ROUND(I141*H141,2)</f>
        <v>0</v>
      </c>
      <c r="BL141" s="17" t="s">
        <v>137</v>
      </c>
      <c r="BM141" s="225" t="s">
        <v>150</v>
      </c>
    </row>
    <row r="142" s="13" customFormat="1">
      <c r="A142" s="13"/>
      <c r="B142" s="227"/>
      <c r="C142" s="228"/>
      <c r="D142" s="229" t="s">
        <v>139</v>
      </c>
      <c r="E142" s="230" t="s">
        <v>1</v>
      </c>
      <c r="F142" s="231" t="s">
        <v>140</v>
      </c>
      <c r="G142" s="228"/>
      <c r="H142" s="230" t="s">
        <v>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139</v>
      </c>
      <c r="AU142" s="237" t="s">
        <v>90</v>
      </c>
      <c r="AV142" s="13" t="s">
        <v>88</v>
      </c>
      <c r="AW142" s="13" t="s">
        <v>36</v>
      </c>
      <c r="AX142" s="13" t="s">
        <v>80</v>
      </c>
      <c r="AY142" s="237" t="s">
        <v>130</v>
      </c>
    </row>
    <row r="143" s="13" customFormat="1">
      <c r="A143" s="13"/>
      <c r="B143" s="227"/>
      <c r="C143" s="228"/>
      <c r="D143" s="229" t="s">
        <v>139</v>
      </c>
      <c r="E143" s="230" t="s">
        <v>1</v>
      </c>
      <c r="F143" s="231" t="s">
        <v>151</v>
      </c>
      <c r="G143" s="228"/>
      <c r="H143" s="230" t="s">
        <v>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139</v>
      </c>
      <c r="AU143" s="237" t="s">
        <v>90</v>
      </c>
      <c r="AV143" s="13" t="s">
        <v>88</v>
      </c>
      <c r="AW143" s="13" t="s">
        <v>36</v>
      </c>
      <c r="AX143" s="13" t="s">
        <v>80</v>
      </c>
      <c r="AY143" s="237" t="s">
        <v>130</v>
      </c>
    </row>
    <row r="144" s="14" customFormat="1">
      <c r="A144" s="14"/>
      <c r="B144" s="238"/>
      <c r="C144" s="239"/>
      <c r="D144" s="229" t="s">
        <v>139</v>
      </c>
      <c r="E144" s="240" t="s">
        <v>1</v>
      </c>
      <c r="F144" s="241" t="s">
        <v>152</v>
      </c>
      <c r="G144" s="239"/>
      <c r="H144" s="242">
        <v>18.510000000000002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8" t="s">
        <v>139</v>
      </c>
      <c r="AU144" s="248" t="s">
        <v>90</v>
      </c>
      <c r="AV144" s="14" t="s">
        <v>90</v>
      </c>
      <c r="AW144" s="14" t="s">
        <v>36</v>
      </c>
      <c r="AX144" s="14" t="s">
        <v>80</v>
      </c>
      <c r="AY144" s="248" t="s">
        <v>130</v>
      </c>
    </row>
    <row r="145" s="15" customFormat="1">
      <c r="A145" s="15"/>
      <c r="B145" s="249"/>
      <c r="C145" s="250"/>
      <c r="D145" s="229" t="s">
        <v>139</v>
      </c>
      <c r="E145" s="251" t="s">
        <v>1</v>
      </c>
      <c r="F145" s="252" t="s">
        <v>153</v>
      </c>
      <c r="G145" s="250"/>
      <c r="H145" s="253">
        <v>18.510000000000002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9" t="s">
        <v>139</v>
      </c>
      <c r="AU145" s="259" t="s">
        <v>90</v>
      </c>
      <c r="AV145" s="15" t="s">
        <v>137</v>
      </c>
      <c r="AW145" s="15" t="s">
        <v>36</v>
      </c>
      <c r="AX145" s="15" t="s">
        <v>88</v>
      </c>
      <c r="AY145" s="259" t="s">
        <v>130</v>
      </c>
    </row>
    <row r="146" s="2" customFormat="1" ht="62.7" customHeight="1">
      <c r="A146" s="38"/>
      <c r="B146" s="39"/>
      <c r="C146" s="214" t="s">
        <v>137</v>
      </c>
      <c r="D146" s="214" t="s">
        <v>132</v>
      </c>
      <c r="E146" s="215" t="s">
        <v>154</v>
      </c>
      <c r="F146" s="216" t="s">
        <v>155</v>
      </c>
      <c r="G146" s="217" t="s">
        <v>135</v>
      </c>
      <c r="H146" s="218">
        <v>79.739999999999995</v>
      </c>
      <c r="I146" s="219"/>
      <c r="J146" s="220">
        <f>ROUND(I146*H146,2)</f>
        <v>0</v>
      </c>
      <c r="K146" s="216" t="s">
        <v>136</v>
      </c>
      <c r="L146" s="44"/>
      <c r="M146" s="221" t="s">
        <v>1</v>
      </c>
      <c r="N146" s="222" t="s">
        <v>45</v>
      </c>
      <c r="O146" s="91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137</v>
      </c>
      <c r="AT146" s="225" t="s">
        <v>132</v>
      </c>
      <c r="AU146" s="225" t="s">
        <v>90</v>
      </c>
      <c r="AY146" s="17" t="s">
        <v>130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88</v>
      </c>
      <c r="BK146" s="226">
        <f>ROUND(I146*H146,2)</f>
        <v>0</v>
      </c>
      <c r="BL146" s="17" t="s">
        <v>137</v>
      </c>
      <c r="BM146" s="225" t="s">
        <v>156</v>
      </c>
    </row>
    <row r="147" s="14" customFormat="1">
      <c r="A147" s="14"/>
      <c r="B147" s="238"/>
      <c r="C147" s="239"/>
      <c r="D147" s="229" t="s">
        <v>139</v>
      </c>
      <c r="E147" s="240" t="s">
        <v>1</v>
      </c>
      <c r="F147" s="241" t="s">
        <v>157</v>
      </c>
      <c r="G147" s="239"/>
      <c r="H147" s="242">
        <v>18.510000000000002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139</v>
      </c>
      <c r="AU147" s="248" t="s">
        <v>90</v>
      </c>
      <c r="AV147" s="14" t="s">
        <v>90</v>
      </c>
      <c r="AW147" s="14" t="s">
        <v>36</v>
      </c>
      <c r="AX147" s="14" t="s">
        <v>80</v>
      </c>
      <c r="AY147" s="248" t="s">
        <v>130</v>
      </c>
    </row>
    <row r="148" s="14" customFormat="1">
      <c r="A148" s="14"/>
      <c r="B148" s="238"/>
      <c r="C148" s="239"/>
      <c r="D148" s="229" t="s">
        <v>139</v>
      </c>
      <c r="E148" s="240" t="s">
        <v>1</v>
      </c>
      <c r="F148" s="241" t="s">
        <v>158</v>
      </c>
      <c r="G148" s="239"/>
      <c r="H148" s="242">
        <v>60.140000000000001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139</v>
      </c>
      <c r="AU148" s="248" t="s">
        <v>90</v>
      </c>
      <c r="AV148" s="14" t="s">
        <v>90</v>
      </c>
      <c r="AW148" s="14" t="s">
        <v>36</v>
      </c>
      <c r="AX148" s="14" t="s">
        <v>80</v>
      </c>
      <c r="AY148" s="248" t="s">
        <v>130</v>
      </c>
    </row>
    <row r="149" s="14" customFormat="1">
      <c r="A149" s="14"/>
      <c r="B149" s="238"/>
      <c r="C149" s="239"/>
      <c r="D149" s="229" t="s">
        <v>139</v>
      </c>
      <c r="E149" s="240" t="s">
        <v>1</v>
      </c>
      <c r="F149" s="241" t="s">
        <v>159</v>
      </c>
      <c r="G149" s="239"/>
      <c r="H149" s="242">
        <v>1.0900000000000001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8" t="s">
        <v>139</v>
      </c>
      <c r="AU149" s="248" t="s">
        <v>90</v>
      </c>
      <c r="AV149" s="14" t="s">
        <v>90</v>
      </c>
      <c r="AW149" s="14" t="s">
        <v>36</v>
      </c>
      <c r="AX149" s="14" t="s">
        <v>80</v>
      </c>
      <c r="AY149" s="248" t="s">
        <v>130</v>
      </c>
    </row>
    <row r="150" s="15" customFormat="1">
      <c r="A150" s="15"/>
      <c r="B150" s="249"/>
      <c r="C150" s="250"/>
      <c r="D150" s="229" t="s">
        <v>139</v>
      </c>
      <c r="E150" s="251" t="s">
        <v>1</v>
      </c>
      <c r="F150" s="252" t="s">
        <v>153</v>
      </c>
      <c r="G150" s="250"/>
      <c r="H150" s="253">
        <v>79.740000000000009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9" t="s">
        <v>139</v>
      </c>
      <c r="AU150" s="259" t="s">
        <v>90</v>
      </c>
      <c r="AV150" s="15" t="s">
        <v>137</v>
      </c>
      <c r="AW150" s="15" t="s">
        <v>36</v>
      </c>
      <c r="AX150" s="15" t="s">
        <v>88</v>
      </c>
      <c r="AY150" s="259" t="s">
        <v>130</v>
      </c>
    </row>
    <row r="151" s="2" customFormat="1" ht="66.75" customHeight="1">
      <c r="A151" s="38"/>
      <c r="B151" s="39"/>
      <c r="C151" s="214" t="s">
        <v>160</v>
      </c>
      <c r="D151" s="214" t="s">
        <v>132</v>
      </c>
      <c r="E151" s="215" t="s">
        <v>161</v>
      </c>
      <c r="F151" s="216" t="s">
        <v>162</v>
      </c>
      <c r="G151" s="217" t="s">
        <v>135</v>
      </c>
      <c r="H151" s="218">
        <v>797.39999999999998</v>
      </c>
      <c r="I151" s="219"/>
      <c r="J151" s="220">
        <f>ROUND(I151*H151,2)</f>
        <v>0</v>
      </c>
      <c r="K151" s="216" t="s">
        <v>136</v>
      </c>
      <c r="L151" s="44"/>
      <c r="M151" s="221" t="s">
        <v>1</v>
      </c>
      <c r="N151" s="222" t="s">
        <v>45</v>
      </c>
      <c r="O151" s="91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137</v>
      </c>
      <c r="AT151" s="225" t="s">
        <v>132</v>
      </c>
      <c r="AU151" s="225" t="s">
        <v>90</v>
      </c>
      <c r="AY151" s="17" t="s">
        <v>130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88</v>
      </c>
      <c r="BK151" s="226">
        <f>ROUND(I151*H151,2)</f>
        <v>0</v>
      </c>
      <c r="BL151" s="17" t="s">
        <v>137</v>
      </c>
      <c r="BM151" s="225" t="s">
        <v>163</v>
      </c>
    </row>
    <row r="152" s="13" customFormat="1">
      <c r="A152" s="13"/>
      <c r="B152" s="227"/>
      <c r="C152" s="228"/>
      <c r="D152" s="229" t="s">
        <v>139</v>
      </c>
      <c r="E152" s="230" t="s">
        <v>1</v>
      </c>
      <c r="F152" s="231" t="s">
        <v>164</v>
      </c>
      <c r="G152" s="228"/>
      <c r="H152" s="230" t="s">
        <v>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139</v>
      </c>
      <c r="AU152" s="237" t="s">
        <v>90</v>
      </c>
      <c r="AV152" s="13" t="s">
        <v>88</v>
      </c>
      <c r="AW152" s="13" t="s">
        <v>36</v>
      </c>
      <c r="AX152" s="13" t="s">
        <v>80</v>
      </c>
      <c r="AY152" s="237" t="s">
        <v>130</v>
      </c>
    </row>
    <row r="153" s="14" customFormat="1">
      <c r="A153" s="14"/>
      <c r="B153" s="238"/>
      <c r="C153" s="239"/>
      <c r="D153" s="229" t="s">
        <v>139</v>
      </c>
      <c r="E153" s="240" t="s">
        <v>1</v>
      </c>
      <c r="F153" s="241" t="s">
        <v>165</v>
      </c>
      <c r="G153" s="239"/>
      <c r="H153" s="242">
        <v>797.39999999999998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139</v>
      </c>
      <c r="AU153" s="248" t="s">
        <v>90</v>
      </c>
      <c r="AV153" s="14" t="s">
        <v>90</v>
      </c>
      <c r="AW153" s="14" t="s">
        <v>36</v>
      </c>
      <c r="AX153" s="14" t="s">
        <v>88</v>
      </c>
      <c r="AY153" s="248" t="s">
        <v>130</v>
      </c>
    </row>
    <row r="154" s="2" customFormat="1" ht="44.25" customHeight="1">
      <c r="A154" s="38"/>
      <c r="B154" s="39"/>
      <c r="C154" s="214" t="s">
        <v>166</v>
      </c>
      <c r="D154" s="214" t="s">
        <v>132</v>
      </c>
      <c r="E154" s="215" t="s">
        <v>167</v>
      </c>
      <c r="F154" s="216" t="s">
        <v>168</v>
      </c>
      <c r="G154" s="217" t="s">
        <v>169</v>
      </c>
      <c r="H154" s="218">
        <v>151.506</v>
      </c>
      <c r="I154" s="219"/>
      <c r="J154" s="220">
        <f>ROUND(I154*H154,2)</f>
        <v>0</v>
      </c>
      <c r="K154" s="216" t="s">
        <v>136</v>
      </c>
      <c r="L154" s="44"/>
      <c r="M154" s="221" t="s">
        <v>1</v>
      </c>
      <c r="N154" s="222" t="s">
        <v>45</v>
      </c>
      <c r="O154" s="91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137</v>
      </c>
      <c r="AT154" s="225" t="s">
        <v>132</v>
      </c>
      <c r="AU154" s="225" t="s">
        <v>90</v>
      </c>
      <c r="AY154" s="17" t="s">
        <v>130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88</v>
      </c>
      <c r="BK154" s="226">
        <f>ROUND(I154*H154,2)</f>
        <v>0</v>
      </c>
      <c r="BL154" s="17" t="s">
        <v>137</v>
      </c>
      <c r="BM154" s="225" t="s">
        <v>170</v>
      </c>
    </row>
    <row r="155" s="13" customFormat="1">
      <c r="A155" s="13"/>
      <c r="B155" s="227"/>
      <c r="C155" s="228"/>
      <c r="D155" s="229" t="s">
        <v>139</v>
      </c>
      <c r="E155" s="230" t="s">
        <v>1</v>
      </c>
      <c r="F155" s="231" t="s">
        <v>171</v>
      </c>
      <c r="G155" s="228"/>
      <c r="H155" s="230" t="s">
        <v>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139</v>
      </c>
      <c r="AU155" s="237" t="s">
        <v>90</v>
      </c>
      <c r="AV155" s="13" t="s">
        <v>88</v>
      </c>
      <c r="AW155" s="13" t="s">
        <v>36</v>
      </c>
      <c r="AX155" s="13" t="s">
        <v>80</v>
      </c>
      <c r="AY155" s="237" t="s">
        <v>130</v>
      </c>
    </row>
    <row r="156" s="14" customFormat="1">
      <c r="A156" s="14"/>
      <c r="B156" s="238"/>
      <c r="C156" s="239"/>
      <c r="D156" s="229" t="s">
        <v>139</v>
      </c>
      <c r="E156" s="240" t="s">
        <v>1</v>
      </c>
      <c r="F156" s="241" t="s">
        <v>172</v>
      </c>
      <c r="G156" s="239"/>
      <c r="H156" s="242">
        <v>151.506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139</v>
      </c>
      <c r="AU156" s="248" t="s">
        <v>90</v>
      </c>
      <c r="AV156" s="14" t="s">
        <v>90</v>
      </c>
      <c r="AW156" s="14" t="s">
        <v>36</v>
      </c>
      <c r="AX156" s="14" t="s">
        <v>88</v>
      </c>
      <c r="AY156" s="248" t="s">
        <v>130</v>
      </c>
    </row>
    <row r="157" s="2" customFormat="1" ht="37.8" customHeight="1">
      <c r="A157" s="38"/>
      <c r="B157" s="39"/>
      <c r="C157" s="214" t="s">
        <v>173</v>
      </c>
      <c r="D157" s="214" t="s">
        <v>132</v>
      </c>
      <c r="E157" s="215" t="s">
        <v>174</v>
      </c>
      <c r="F157" s="216" t="s">
        <v>175</v>
      </c>
      <c r="G157" s="217" t="s">
        <v>135</v>
      </c>
      <c r="H157" s="218">
        <v>79.739999999999995</v>
      </c>
      <c r="I157" s="219"/>
      <c r="J157" s="220">
        <f>ROUND(I157*H157,2)</f>
        <v>0</v>
      </c>
      <c r="K157" s="216" t="s">
        <v>136</v>
      </c>
      <c r="L157" s="44"/>
      <c r="M157" s="221" t="s">
        <v>1</v>
      </c>
      <c r="N157" s="222" t="s">
        <v>45</v>
      </c>
      <c r="O157" s="91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137</v>
      </c>
      <c r="AT157" s="225" t="s">
        <v>132</v>
      </c>
      <c r="AU157" s="225" t="s">
        <v>90</v>
      </c>
      <c r="AY157" s="17" t="s">
        <v>130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88</v>
      </c>
      <c r="BK157" s="226">
        <f>ROUND(I157*H157,2)</f>
        <v>0</v>
      </c>
      <c r="BL157" s="17" t="s">
        <v>137</v>
      </c>
      <c r="BM157" s="225" t="s">
        <v>176</v>
      </c>
    </row>
    <row r="158" s="13" customFormat="1">
      <c r="A158" s="13"/>
      <c r="B158" s="227"/>
      <c r="C158" s="228"/>
      <c r="D158" s="229" t="s">
        <v>139</v>
      </c>
      <c r="E158" s="230" t="s">
        <v>1</v>
      </c>
      <c r="F158" s="231" t="s">
        <v>177</v>
      </c>
      <c r="G158" s="228"/>
      <c r="H158" s="230" t="s">
        <v>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139</v>
      </c>
      <c r="AU158" s="237" t="s">
        <v>90</v>
      </c>
      <c r="AV158" s="13" t="s">
        <v>88</v>
      </c>
      <c r="AW158" s="13" t="s">
        <v>36</v>
      </c>
      <c r="AX158" s="13" t="s">
        <v>80</v>
      </c>
      <c r="AY158" s="237" t="s">
        <v>130</v>
      </c>
    </row>
    <row r="159" s="14" customFormat="1">
      <c r="A159" s="14"/>
      <c r="B159" s="238"/>
      <c r="C159" s="239"/>
      <c r="D159" s="229" t="s">
        <v>139</v>
      </c>
      <c r="E159" s="240" t="s">
        <v>1</v>
      </c>
      <c r="F159" s="241" t="s">
        <v>178</v>
      </c>
      <c r="G159" s="239"/>
      <c r="H159" s="242">
        <v>79.739999999999995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139</v>
      </c>
      <c r="AU159" s="248" t="s">
        <v>90</v>
      </c>
      <c r="AV159" s="14" t="s">
        <v>90</v>
      </c>
      <c r="AW159" s="14" t="s">
        <v>36</v>
      </c>
      <c r="AX159" s="14" t="s">
        <v>88</v>
      </c>
      <c r="AY159" s="248" t="s">
        <v>130</v>
      </c>
    </row>
    <row r="160" s="12" customFormat="1" ht="22.8" customHeight="1">
      <c r="A160" s="12"/>
      <c r="B160" s="198"/>
      <c r="C160" s="199"/>
      <c r="D160" s="200" t="s">
        <v>79</v>
      </c>
      <c r="E160" s="212" t="s">
        <v>137</v>
      </c>
      <c r="F160" s="212" t="s">
        <v>179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SUM(P161:P164)</f>
        <v>0</v>
      </c>
      <c r="Q160" s="206"/>
      <c r="R160" s="207">
        <f>SUM(R161:R164)</f>
        <v>43.418907000000004</v>
      </c>
      <c r="S160" s="206"/>
      <c r="T160" s="208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88</v>
      </c>
      <c r="AT160" s="210" t="s">
        <v>79</v>
      </c>
      <c r="AU160" s="210" t="s">
        <v>88</v>
      </c>
      <c r="AY160" s="209" t="s">
        <v>130</v>
      </c>
      <c r="BK160" s="211">
        <f>SUM(BK161:BK164)</f>
        <v>0</v>
      </c>
    </row>
    <row r="161" s="2" customFormat="1" ht="33" customHeight="1">
      <c r="A161" s="38"/>
      <c r="B161" s="39"/>
      <c r="C161" s="214" t="s">
        <v>180</v>
      </c>
      <c r="D161" s="214" t="s">
        <v>132</v>
      </c>
      <c r="E161" s="215" t="s">
        <v>181</v>
      </c>
      <c r="F161" s="216" t="s">
        <v>182</v>
      </c>
      <c r="G161" s="217" t="s">
        <v>135</v>
      </c>
      <c r="H161" s="218">
        <v>18.510000000000002</v>
      </c>
      <c r="I161" s="219"/>
      <c r="J161" s="220">
        <f>ROUND(I161*H161,2)</f>
        <v>0</v>
      </c>
      <c r="K161" s="216" t="s">
        <v>136</v>
      </c>
      <c r="L161" s="44"/>
      <c r="M161" s="221" t="s">
        <v>1</v>
      </c>
      <c r="N161" s="222" t="s">
        <v>45</v>
      </c>
      <c r="O161" s="91"/>
      <c r="P161" s="223">
        <f>O161*H161</f>
        <v>0</v>
      </c>
      <c r="Q161" s="223">
        <v>2.3456999999999999</v>
      </c>
      <c r="R161" s="223">
        <f>Q161*H161</f>
        <v>43.418907000000004</v>
      </c>
      <c r="S161" s="223">
        <v>0</v>
      </c>
      <c r="T161" s="22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137</v>
      </c>
      <c r="AT161" s="225" t="s">
        <v>132</v>
      </c>
      <c r="AU161" s="225" t="s">
        <v>90</v>
      </c>
      <c r="AY161" s="17" t="s">
        <v>130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88</v>
      </c>
      <c r="BK161" s="226">
        <f>ROUND(I161*H161,2)</f>
        <v>0</v>
      </c>
      <c r="BL161" s="17" t="s">
        <v>137</v>
      </c>
      <c r="BM161" s="225" t="s">
        <v>183</v>
      </c>
    </row>
    <row r="162" s="13" customFormat="1">
      <c r="A162" s="13"/>
      <c r="B162" s="227"/>
      <c r="C162" s="228"/>
      <c r="D162" s="229" t="s">
        <v>139</v>
      </c>
      <c r="E162" s="230" t="s">
        <v>1</v>
      </c>
      <c r="F162" s="231" t="s">
        <v>140</v>
      </c>
      <c r="G162" s="228"/>
      <c r="H162" s="230" t="s">
        <v>1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139</v>
      </c>
      <c r="AU162" s="237" t="s">
        <v>90</v>
      </c>
      <c r="AV162" s="13" t="s">
        <v>88</v>
      </c>
      <c r="AW162" s="13" t="s">
        <v>36</v>
      </c>
      <c r="AX162" s="13" t="s">
        <v>80</v>
      </c>
      <c r="AY162" s="237" t="s">
        <v>130</v>
      </c>
    </row>
    <row r="163" s="14" customFormat="1">
      <c r="A163" s="14"/>
      <c r="B163" s="238"/>
      <c r="C163" s="239"/>
      <c r="D163" s="229" t="s">
        <v>139</v>
      </c>
      <c r="E163" s="240" t="s">
        <v>1</v>
      </c>
      <c r="F163" s="241" t="s">
        <v>184</v>
      </c>
      <c r="G163" s="239"/>
      <c r="H163" s="242">
        <v>18.510000000000002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139</v>
      </c>
      <c r="AU163" s="248" t="s">
        <v>90</v>
      </c>
      <c r="AV163" s="14" t="s">
        <v>90</v>
      </c>
      <c r="AW163" s="14" t="s">
        <v>36</v>
      </c>
      <c r="AX163" s="14" t="s">
        <v>80</v>
      </c>
      <c r="AY163" s="248" t="s">
        <v>130</v>
      </c>
    </row>
    <row r="164" s="15" customFormat="1">
      <c r="A164" s="15"/>
      <c r="B164" s="249"/>
      <c r="C164" s="250"/>
      <c r="D164" s="229" t="s">
        <v>139</v>
      </c>
      <c r="E164" s="251" t="s">
        <v>1</v>
      </c>
      <c r="F164" s="252" t="s">
        <v>153</v>
      </c>
      <c r="G164" s="250"/>
      <c r="H164" s="253">
        <v>18.510000000000002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9" t="s">
        <v>139</v>
      </c>
      <c r="AU164" s="259" t="s">
        <v>90</v>
      </c>
      <c r="AV164" s="15" t="s">
        <v>137</v>
      </c>
      <c r="AW164" s="15" t="s">
        <v>36</v>
      </c>
      <c r="AX164" s="15" t="s">
        <v>88</v>
      </c>
      <c r="AY164" s="259" t="s">
        <v>130</v>
      </c>
    </row>
    <row r="165" s="12" customFormat="1" ht="22.8" customHeight="1">
      <c r="A165" s="12"/>
      <c r="B165" s="198"/>
      <c r="C165" s="199"/>
      <c r="D165" s="200" t="s">
        <v>79</v>
      </c>
      <c r="E165" s="212" t="s">
        <v>166</v>
      </c>
      <c r="F165" s="212" t="s">
        <v>185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SUM(P166:P188)</f>
        <v>0</v>
      </c>
      <c r="Q165" s="206"/>
      <c r="R165" s="207">
        <f>SUM(R166:R188)</f>
        <v>0.72751319999999997</v>
      </c>
      <c r="S165" s="206"/>
      <c r="T165" s="208">
        <f>SUM(T166:T188)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88</v>
      </c>
      <c r="AT165" s="210" t="s">
        <v>79</v>
      </c>
      <c r="AU165" s="210" t="s">
        <v>88</v>
      </c>
      <c r="AY165" s="209" t="s">
        <v>130</v>
      </c>
      <c r="BK165" s="211">
        <f>SUM(BK166:BK188)</f>
        <v>0</v>
      </c>
    </row>
    <row r="166" s="2" customFormat="1" ht="24.15" customHeight="1">
      <c r="A166" s="38"/>
      <c r="B166" s="39"/>
      <c r="C166" s="214" t="s">
        <v>186</v>
      </c>
      <c r="D166" s="214" t="s">
        <v>132</v>
      </c>
      <c r="E166" s="215" t="s">
        <v>187</v>
      </c>
      <c r="F166" s="216" t="s">
        <v>188</v>
      </c>
      <c r="G166" s="217" t="s">
        <v>189</v>
      </c>
      <c r="H166" s="218">
        <v>65.950000000000003</v>
      </c>
      <c r="I166" s="219"/>
      <c r="J166" s="220">
        <f>ROUND(I166*H166,2)</f>
        <v>0</v>
      </c>
      <c r="K166" s="216" t="s">
        <v>136</v>
      </c>
      <c r="L166" s="44"/>
      <c r="M166" s="221" t="s">
        <v>1</v>
      </c>
      <c r="N166" s="222" t="s">
        <v>45</v>
      </c>
      <c r="O166" s="91"/>
      <c r="P166" s="223">
        <f>O166*H166</f>
        <v>0</v>
      </c>
      <c r="Q166" s="223">
        <v>0.00081999999999999998</v>
      </c>
      <c r="R166" s="223">
        <f>Q166*H166</f>
        <v>0.054079000000000002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137</v>
      </c>
      <c r="AT166" s="225" t="s">
        <v>132</v>
      </c>
      <c r="AU166" s="225" t="s">
        <v>90</v>
      </c>
      <c r="AY166" s="17" t="s">
        <v>130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88</v>
      </c>
      <c r="BK166" s="226">
        <f>ROUND(I166*H166,2)</f>
        <v>0</v>
      </c>
      <c r="BL166" s="17" t="s">
        <v>137</v>
      </c>
      <c r="BM166" s="225" t="s">
        <v>190</v>
      </c>
    </row>
    <row r="167" s="13" customFormat="1">
      <c r="A167" s="13"/>
      <c r="B167" s="227"/>
      <c r="C167" s="228"/>
      <c r="D167" s="229" t="s">
        <v>139</v>
      </c>
      <c r="E167" s="230" t="s">
        <v>1</v>
      </c>
      <c r="F167" s="231" t="s">
        <v>191</v>
      </c>
      <c r="G167" s="228"/>
      <c r="H167" s="230" t="s">
        <v>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139</v>
      </c>
      <c r="AU167" s="237" t="s">
        <v>90</v>
      </c>
      <c r="AV167" s="13" t="s">
        <v>88</v>
      </c>
      <c r="AW167" s="13" t="s">
        <v>36</v>
      </c>
      <c r="AX167" s="13" t="s">
        <v>80</v>
      </c>
      <c r="AY167" s="237" t="s">
        <v>130</v>
      </c>
    </row>
    <row r="168" s="13" customFormat="1">
      <c r="A168" s="13"/>
      <c r="B168" s="227"/>
      <c r="C168" s="228"/>
      <c r="D168" s="229" t="s">
        <v>139</v>
      </c>
      <c r="E168" s="230" t="s">
        <v>1</v>
      </c>
      <c r="F168" s="231" t="s">
        <v>192</v>
      </c>
      <c r="G168" s="228"/>
      <c r="H168" s="230" t="s">
        <v>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139</v>
      </c>
      <c r="AU168" s="237" t="s">
        <v>90</v>
      </c>
      <c r="AV168" s="13" t="s">
        <v>88</v>
      </c>
      <c r="AW168" s="13" t="s">
        <v>36</v>
      </c>
      <c r="AX168" s="13" t="s">
        <v>80</v>
      </c>
      <c r="AY168" s="237" t="s">
        <v>130</v>
      </c>
    </row>
    <row r="169" s="14" customFormat="1">
      <c r="A169" s="14"/>
      <c r="B169" s="238"/>
      <c r="C169" s="239"/>
      <c r="D169" s="229" t="s">
        <v>139</v>
      </c>
      <c r="E169" s="240" t="s">
        <v>1</v>
      </c>
      <c r="F169" s="241" t="s">
        <v>193</v>
      </c>
      <c r="G169" s="239"/>
      <c r="H169" s="242">
        <v>15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139</v>
      </c>
      <c r="AU169" s="248" t="s">
        <v>90</v>
      </c>
      <c r="AV169" s="14" t="s">
        <v>90</v>
      </c>
      <c r="AW169" s="14" t="s">
        <v>36</v>
      </c>
      <c r="AX169" s="14" t="s">
        <v>80</v>
      </c>
      <c r="AY169" s="248" t="s">
        <v>130</v>
      </c>
    </row>
    <row r="170" s="14" customFormat="1">
      <c r="A170" s="14"/>
      <c r="B170" s="238"/>
      <c r="C170" s="239"/>
      <c r="D170" s="229" t="s">
        <v>139</v>
      </c>
      <c r="E170" s="240" t="s">
        <v>1</v>
      </c>
      <c r="F170" s="241" t="s">
        <v>194</v>
      </c>
      <c r="G170" s="239"/>
      <c r="H170" s="242">
        <v>28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139</v>
      </c>
      <c r="AU170" s="248" t="s">
        <v>90</v>
      </c>
      <c r="AV170" s="14" t="s">
        <v>90</v>
      </c>
      <c r="AW170" s="14" t="s">
        <v>36</v>
      </c>
      <c r="AX170" s="14" t="s">
        <v>80</v>
      </c>
      <c r="AY170" s="248" t="s">
        <v>130</v>
      </c>
    </row>
    <row r="171" s="14" customFormat="1">
      <c r="A171" s="14"/>
      <c r="B171" s="238"/>
      <c r="C171" s="239"/>
      <c r="D171" s="229" t="s">
        <v>139</v>
      </c>
      <c r="E171" s="240" t="s">
        <v>1</v>
      </c>
      <c r="F171" s="241" t="s">
        <v>195</v>
      </c>
      <c r="G171" s="239"/>
      <c r="H171" s="242">
        <v>7.9500000000000002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8" t="s">
        <v>139</v>
      </c>
      <c r="AU171" s="248" t="s">
        <v>90</v>
      </c>
      <c r="AV171" s="14" t="s">
        <v>90</v>
      </c>
      <c r="AW171" s="14" t="s">
        <v>36</v>
      </c>
      <c r="AX171" s="14" t="s">
        <v>80</v>
      </c>
      <c r="AY171" s="248" t="s">
        <v>130</v>
      </c>
    </row>
    <row r="172" s="14" customFormat="1">
      <c r="A172" s="14"/>
      <c r="B172" s="238"/>
      <c r="C172" s="239"/>
      <c r="D172" s="229" t="s">
        <v>139</v>
      </c>
      <c r="E172" s="240" t="s">
        <v>1</v>
      </c>
      <c r="F172" s="241" t="s">
        <v>196</v>
      </c>
      <c r="G172" s="239"/>
      <c r="H172" s="242">
        <v>15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139</v>
      </c>
      <c r="AU172" s="248" t="s">
        <v>90</v>
      </c>
      <c r="AV172" s="14" t="s">
        <v>90</v>
      </c>
      <c r="AW172" s="14" t="s">
        <v>36</v>
      </c>
      <c r="AX172" s="14" t="s">
        <v>80</v>
      </c>
      <c r="AY172" s="248" t="s">
        <v>130</v>
      </c>
    </row>
    <row r="173" s="15" customFormat="1">
      <c r="A173" s="15"/>
      <c r="B173" s="249"/>
      <c r="C173" s="250"/>
      <c r="D173" s="229" t="s">
        <v>139</v>
      </c>
      <c r="E173" s="251" t="s">
        <v>1</v>
      </c>
      <c r="F173" s="252" t="s">
        <v>153</v>
      </c>
      <c r="G173" s="250"/>
      <c r="H173" s="253">
        <v>65.950000000000003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9" t="s">
        <v>139</v>
      </c>
      <c r="AU173" s="259" t="s">
        <v>90</v>
      </c>
      <c r="AV173" s="15" t="s">
        <v>137</v>
      </c>
      <c r="AW173" s="15" t="s">
        <v>36</v>
      </c>
      <c r="AX173" s="15" t="s">
        <v>88</v>
      </c>
      <c r="AY173" s="259" t="s">
        <v>130</v>
      </c>
    </row>
    <row r="174" s="2" customFormat="1" ht="55.5" customHeight="1">
      <c r="A174" s="38"/>
      <c r="B174" s="39"/>
      <c r="C174" s="214" t="s">
        <v>197</v>
      </c>
      <c r="D174" s="214" t="s">
        <v>132</v>
      </c>
      <c r="E174" s="215" t="s">
        <v>198</v>
      </c>
      <c r="F174" s="216" t="s">
        <v>199</v>
      </c>
      <c r="G174" s="217" t="s">
        <v>189</v>
      </c>
      <c r="H174" s="218">
        <v>19</v>
      </c>
      <c r="I174" s="219"/>
      <c r="J174" s="220">
        <f>ROUND(I174*H174,2)</f>
        <v>0</v>
      </c>
      <c r="K174" s="216" t="s">
        <v>136</v>
      </c>
      <c r="L174" s="44"/>
      <c r="M174" s="221" t="s">
        <v>1</v>
      </c>
      <c r="N174" s="222" t="s">
        <v>45</v>
      </c>
      <c r="O174" s="91"/>
      <c r="P174" s="223">
        <f>O174*H174</f>
        <v>0</v>
      </c>
      <c r="Q174" s="223">
        <v>0.00055999999999999995</v>
      </c>
      <c r="R174" s="223">
        <f>Q174*H174</f>
        <v>0.010639999999999998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137</v>
      </c>
      <c r="AT174" s="225" t="s">
        <v>132</v>
      </c>
      <c r="AU174" s="225" t="s">
        <v>90</v>
      </c>
      <c r="AY174" s="17" t="s">
        <v>130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88</v>
      </c>
      <c r="BK174" s="226">
        <f>ROUND(I174*H174,2)</f>
        <v>0</v>
      </c>
      <c r="BL174" s="17" t="s">
        <v>137</v>
      </c>
      <c r="BM174" s="225" t="s">
        <v>200</v>
      </c>
    </row>
    <row r="175" s="13" customFormat="1">
      <c r="A175" s="13"/>
      <c r="B175" s="227"/>
      <c r="C175" s="228"/>
      <c r="D175" s="229" t="s">
        <v>139</v>
      </c>
      <c r="E175" s="230" t="s">
        <v>1</v>
      </c>
      <c r="F175" s="231" t="s">
        <v>201</v>
      </c>
      <c r="G175" s="228"/>
      <c r="H175" s="230" t="s">
        <v>1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139</v>
      </c>
      <c r="AU175" s="237" t="s">
        <v>90</v>
      </c>
      <c r="AV175" s="13" t="s">
        <v>88</v>
      </c>
      <c r="AW175" s="13" t="s">
        <v>36</v>
      </c>
      <c r="AX175" s="13" t="s">
        <v>80</v>
      </c>
      <c r="AY175" s="237" t="s">
        <v>130</v>
      </c>
    </row>
    <row r="176" s="13" customFormat="1">
      <c r="A176" s="13"/>
      <c r="B176" s="227"/>
      <c r="C176" s="228"/>
      <c r="D176" s="229" t="s">
        <v>139</v>
      </c>
      <c r="E176" s="230" t="s">
        <v>1</v>
      </c>
      <c r="F176" s="231" t="s">
        <v>202</v>
      </c>
      <c r="G176" s="228"/>
      <c r="H176" s="230" t="s">
        <v>1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139</v>
      </c>
      <c r="AU176" s="237" t="s">
        <v>90</v>
      </c>
      <c r="AV176" s="13" t="s">
        <v>88</v>
      </c>
      <c r="AW176" s="13" t="s">
        <v>36</v>
      </c>
      <c r="AX176" s="13" t="s">
        <v>80</v>
      </c>
      <c r="AY176" s="237" t="s">
        <v>130</v>
      </c>
    </row>
    <row r="177" s="14" customFormat="1">
      <c r="A177" s="14"/>
      <c r="B177" s="238"/>
      <c r="C177" s="239"/>
      <c r="D177" s="229" t="s">
        <v>139</v>
      </c>
      <c r="E177" s="240" t="s">
        <v>1</v>
      </c>
      <c r="F177" s="241" t="s">
        <v>203</v>
      </c>
      <c r="G177" s="239"/>
      <c r="H177" s="242">
        <v>19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139</v>
      </c>
      <c r="AU177" s="248" t="s">
        <v>90</v>
      </c>
      <c r="AV177" s="14" t="s">
        <v>90</v>
      </c>
      <c r="AW177" s="14" t="s">
        <v>36</v>
      </c>
      <c r="AX177" s="14" t="s">
        <v>88</v>
      </c>
      <c r="AY177" s="248" t="s">
        <v>130</v>
      </c>
    </row>
    <row r="178" s="2" customFormat="1" ht="24.15" customHeight="1">
      <c r="A178" s="38"/>
      <c r="B178" s="39"/>
      <c r="C178" s="214" t="s">
        <v>204</v>
      </c>
      <c r="D178" s="214" t="s">
        <v>132</v>
      </c>
      <c r="E178" s="215" t="s">
        <v>205</v>
      </c>
      <c r="F178" s="216" t="s">
        <v>206</v>
      </c>
      <c r="G178" s="217" t="s">
        <v>207</v>
      </c>
      <c r="H178" s="218">
        <v>30.68</v>
      </c>
      <c r="I178" s="219"/>
      <c r="J178" s="220">
        <f>ROUND(I178*H178,2)</f>
        <v>0</v>
      </c>
      <c r="K178" s="216" t="s">
        <v>136</v>
      </c>
      <c r="L178" s="44"/>
      <c r="M178" s="221" t="s">
        <v>1</v>
      </c>
      <c r="N178" s="222" t="s">
        <v>45</v>
      </c>
      <c r="O178" s="91"/>
      <c r="P178" s="223">
        <f>O178*H178</f>
        <v>0</v>
      </c>
      <c r="Q178" s="223">
        <v>5.0000000000000002E-05</v>
      </c>
      <c r="R178" s="223">
        <f>Q178*H178</f>
        <v>0.001534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137</v>
      </c>
      <c r="AT178" s="225" t="s">
        <v>132</v>
      </c>
      <c r="AU178" s="225" t="s">
        <v>90</v>
      </c>
      <c r="AY178" s="17" t="s">
        <v>130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88</v>
      </c>
      <c r="BK178" s="226">
        <f>ROUND(I178*H178,2)</f>
        <v>0</v>
      </c>
      <c r="BL178" s="17" t="s">
        <v>137</v>
      </c>
      <c r="BM178" s="225" t="s">
        <v>208</v>
      </c>
    </row>
    <row r="179" s="13" customFormat="1">
      <c r="A179" s="13"/>
      <c r="B179" s="227"/>
      <c r="C179" s="228"/>
      <c r="D179" s="229" t="s">
        <v>139</v>
      </c>
      <c r="E179" s="230" t="s">
        <v>1</v>
      </c>
      <c r="F179" s="231" t="s">
        <v>145</v>
      </c>
      <c r="G179" s="228"/>
      <c r="H179" s="230" t="s">
        <v>1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139</v>
      </c>
      <c r="AU179" s="237" t="s">
        <v>90</v>
      </c>
      <c r="AV179" s="13" t="s">
        <v>88</v>
      </c>
      <c r="AW179" s="13" t="s">
        <v>36</v>
      </c>
      <c r="AX179" s="13" t="s">
        <v>80</v>
      </c>
      <c r="AY179" s="237" t="s">
        <v>130</v>
      </c>
    </row>
    <row r="180" s="14" customFormat="1">
      <c r="A180" s="14"/>
      <c r="B180" s="238"/>
      <c r="C180" s="239"/>
      <c r="D180" s="229" t="s">
        <v>139</v>
      </c>
      <c r="E180" s="240" t="s">
        <v>1</v>
      </c>
      <c r="F180" s="241" t="s">
        <v>209</v>
      </c>
      <c r="G180" s="239"/>
      <c r="H180" s="242">
        <v>30.68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139</v>
      </c>
      <c r="AU180" s="248" t="s">
        <v>90</v>
      </c>
      <c r="AV180" s="14" t="s">
        <v>90</v>
      </c>
      <c r="AW180" s="14" t="s">
        <v>36</v>
      </c>
      <c r="AX180" s="14" t="s">
        <v>88</v>
      </c>
      <c r="AY180" s="248" t="s">
        <v>130</v>
      </c>
    </row>
    <row r="181" s="2" customFormat="1" ht="24.15" customHeight="1">
      <c r="A181" s="38"/>
      <c r="B181" s="39"/>
      <c r="C181" s="214" t="s">
        <v>210</v>
      </c>
      <c r="D181" s="214" t="s">
        <v>132</v>
      </c>
      <c r="E181" s="215" t="s">
        <v>211</v>
      </c>
      <c r="F181" s="216" t="s">
        <v>212</v>
      </c>
      <c r="G181" s="217" t="s">
        <v>207</v>
      </c>
      <c r="H181" s="218">
        <v>30.68</v>
      </c>
      <c r="I181" s="219"/>
      <c r="J181" s="220">
        <f>ROUND(I181*H181,2)</f>
        <v>0</v>
      </c>
      <c r="K181" s="216" t="s">
        <v>136</v>
      </c>
      <c r="L181" s="44"/>
      <c r="M181" s="221" t="s">
        <v>1</v>
      </c>
      <c r="N181" s="222" t="s">
        <v>45</v>
      </c>
      <c r="O181" s="91"/>
      <c r="P181" s="223">
        <f>O181*H181</f>
        <v>0</v>
      </c>
      <c r="Q181" s="223">
        <v>0.0010300000000000001</v>
      </c>
      <c r="R181" s="223">
        <f>Q181*H181</f>
        <v>0.031600400000000001</v>
      </c>
      <c r="S181" s="223">
        <v>0</v>
      </c>
      <c r="T181" s="22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5" t="s">
        <v>137</v>
      </c>
      <c r="AT181" s="225" t="s">
        <v>132</v>
      </c>
      <c r="AU181" s="225" t="s">
        <v>90</v>
      </c>
      <c r="AY181" s="17" t="s">
        <v>130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88</v>
      </c>
      <c r="BK181" s="226">
        <f>ROUND(I181*H181,2)</f>
        <v>0</v>
      </c>
      <c r="BL181" s="17" t="s">
        <v>137</v>
      </c>
      <c r="BM181" s="225" t="s">
        <v>213</v>
      </c>
    </row>
    <row r="182" s="13" customFormat="1">
      <c r="A182" s="13"/>
      <c r="B182" s="227"/>
      <c r="C182" s="228"/>
      <c r="D182" s="229" t="s">
        <v>139</v>
      </c>
      <c r="E182" s="230" t="s">
        <v>1</v>
      </c>
      <c r="F182" s="231" t="s">
        <v>145</v>
      </c>
      <c r="G182" s="228"/>
      <c r="H182" s="230" t="s">
        <v>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139</v>
      </c>
      <c r="AU182" s="237" t="s">
        <v>90</v>
      </c>
      <c r="AV182" s="13" t="s">
        <v>88</v>
      </c>
      <c r="AW182" s="13" t="s">
        <v>36</v>
      </c>
      <c r="AX182" s="13" t="s">
        <v>80</v>
      </c>
      <c r="AY182" s="237" t="s">
        <v>130</v>
      </c>
    </row>
    <row r="183" s="14" customFormat="1">
      <c r="A183" s="14"/>
      <c r="B183" s="238"/>
      <c r="C183" s="239"/>
      <c r="D183" s="229" t="s">
        <v>139</v>
      </c>
      <c r="E183" s="240" t="s">
        <v>1</v>
      </c>
      <c r="F183" s="241" t="s">
        <v>214</v>
      </c>
      <c r="G183" s="239"/>
      <c r="H183" s="242">
        <v>30.68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8" t="s">
        <v>139</v>
      </c>
      <c r="AU183" s="248" t="s">
        <v>90</v>
      </c>
      <c r="AV183" s="14" t="s">
        <v>90</v>
      </c>
      <c r="AW183" s="14" t="s">
        <v>36</v>
      </c>
      <c r="AX183" s="14" t="s">
        <v>88</v>
      </c>
      <c r="AY183" s="248" t="s">
        <v>130</v>
      </c>
    </row>
    <row r="184" s="2" customFormat="1" ht="44.25" customHeight="1">
      <c r="A184" s="38"/>
      <c r="B184" s="39"/>
      <c r="C184" s="214" t="s">
        <v>215</v>
      </c>
      <c r="D184" s="214" t="s">
        <v>132</v>
      </c>
      <c r="E184" s="215" t="s">
        <v>216</v>
      </c>
      <c r="F184" s="216" t="s">
        <v>217</v>
      </c>
      <c r="G184" s="217" t="s">
        <v>189</v>
      </c>
      <c r="H184" s="218">
        <v>1.54</v>
      </c>
      <c r="I184" s="219"/>
      <c r="J184" s="220">
        <f>ROUND(I184*H184,2)</f>
        <v>0</v>
      </c>
      <c r="K184" s="216" t="s">
        <v>136</v>
      </c>
      <c r="L184" s="44"/>
      <c r="M184" s="221" t="s">
        <v>1</v>
      </c>
      <c r="N184" s="222" t="s">
        <v>45</v>
      </c>
      <c r="O184" s="91"/>
      <c r="P184" s="223">
        <f>O184*H184</f>
        <v>0</v>
      </c>
      <c r="Q184" s="223">
        <v>0.40887000000000001</v>
      </c>
      <c r="R184" s="223">
        <f>Q184*H184</f>
        <v>0.62965979999999999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137</v>
      </c>
      <c r="AT184" s="225" t="s">
        <v>132</v>
      </c>
      <c r="AU184" s="225" t="s">
        <v>90</v>
      </c>
      <c r="AY184" s="17" t="s">
        <v>130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88</v>
      </c>
      <c r="BK184" s="226">
        <f>ROUND(I184*H184,2)</f>
        <v>0</v>
      </c>
      <c r="BL184" s="17" t="s">
        <v>137</v>
      </c>
      <c r="BM184" s="225" t="s">
        <v>218</v>
      </c>
    </row>
    <row r="185" s="13" customFormat="1">
      <c r="A185" s="13"/>
      <c r="B185" s="227"/>
      <c r="C185" s="228"/>
      <c r="D185" s="229" t="s">
        <v>139</v>
      </c>
      <c r="E185" s="230" t="s">
        <v>1</v>
      </c>
      <c r="F185" s="231" t="s">
        <v>219</v>
      </c>
      <c r="G185" s="228"/>
      <c r="H185" s="230" t="s">
        <v>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139</v>
      </c>
      <c r="AU185" s="237" t="s">
        <v>90</v>
      </c>
      <c r="AV185" s="13" t="s">
        <v>88</v>
      </c>
      <c r="AW185" s="13" t="s">
        <v>36</v>
      </c>
      <c r="AX185" s="13" t="s">
        <v>80</v>
      </c>
      <c r="AY185" s="237" t="s">
        <v>130</v>
      </c>
    </row>
    <row r="186" s="13" customFormat="1">
      <c r="A186" s="13"/>
      <c r="B186" s="227"/>
      <c r="C186" s="228"/>
      <c r="D186" s="229" t="s">
        <v>139</v>
      </c>
      <c r="E186" s="230" t="s">
        <v>1</v>
      </c>
      <c r="F186" s="231" t="s">
        <v>220</v>
      </c>
      <c r="G186" s="228"/>
      <c r="H186" s="230" t="s">
        <v>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139</v>
      </c>
      <c r="AU186" s="237" t="s">
        <v>90</v>
      </c>
      <c r="AV186" s="13" t="s">
        <v>88</v>
      </c>
      <c r="AW186" s="13" t="s">
        <v>36</v>
      </c>
      <c r="AX186" s="13" t="s">
        <v>80</v>
      </c>
      <c r="AY186" s="237" t="s">
        <v>130</v>
      </c>
    </row>
    <row r="187" s="13" customFormat="1">
      <c r="A187" s="13"/>
      <c r="B187" s="227"/>
      <c r="C187" s="228"/>
      <c r="D187" s="229" t="s">
        <v>139</v>
      </c>
      <c r="E187" s="230" t="s">
        <v>1</v>
      </c>
      <c r="F187" s="231" t="s">
        <v>221</v>
      </c>
      <c r="G187" s="228"/>
      <c r="H187" s="230" t="s">
        <v>1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139</v>
      </c>
      <c r="AU187" s="237" t="s">
        <v>90</v>
      </c>
      <c r="AV187" s="13" t="s">
        <v>88</v>
      </c>
      <c r="AW187" s="13" t="s">
        <v>36</v>
      </c>
      <c r="AX187" s="13" t="s">
        <v>80</v>
      </c>
      <c r="AY187" s="237" t="s">
        <v>130</v>
      </c>
    </row>
    <row r="188" s="14" customFormat="1">
      <c r="A188" s="14"/>
      <c r="B188" s="238"/>
      <c r="C188" s="239"/>
      <c r="D188" s="229" t="s">
        <v>139</v>
      </c>
      <c r="E188" s="240" t="s">
        <v>1</v>
      </c>
      <c r="F188" s="241" t="s">
        <v>222</v>
      </c>
      <c r="G188" s="239"/>
      <c r="H188" s="242">
        <v>1.54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8" t="s">
        <v>139</v>
      </c>
      <c r="AU188" s="248" t="s">
        <v>90</v>
      </c>
      <c r="AV188" s="14" t="s">
        <v>90</v>
      </c>
      <c r="AW188" s="14" t="s">
        <v>36</v>
      </c>
      <c r="AX188" s="14" t="s">
        <v>88</v>
      </c>
      <c r="AY188" s="248" t="s">
        <v>130</v>
      </c>
    </row>
    <row r="189" s="12" customFormat="1" ht="22.8" customHeight="1">
      <c r="A189" s="12"/>
      <c r="B189" s="198"/>
      <c r="C189" s="199"/>
      <c r="D189" s="200" t="s">
        <v>79</v>
      </c>
      <c r="E189" s="212" t="s">
        <v>186</v>
      </c>
      <c r="F189" s="212" t="s">
        <v>223</v>
      </c>
      <c r="G189" s="199"/>
      <c r="H189" s="199"/>
      <c r="I189" s="202"/>
      <c r="J189" s="213">
        <f>BK189</f>
        <v>0</v>
      </c>
      <c r="K189" s="199"/>
      <c r="L189" s="204"/>
      <c r="M189" s="205"/>
      <c r="N189" s="206"/>
      <c r="O189" s="206"/>
      <c r="P189" s="207">
        <f>SUM(P190:P296)</f>
        <v>0</v>
      </c>
      <c r="Q189" s="206"/>
      <c r="R189" s="207">
        <f>SUM(R190:R296)</f>
        <v>5.6572310900000007</v>
      </c>
      <c r="S189" s="206"/>
      <c r="T189" s="208">
        <f>SUM(T190:T296)</f>
        <v>9.9280000000000008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9" t="s">
        <v>88</v>
      </c>
      <c r="AT189" s="210" t="s">
        <v>79</v>
      </c>
      <c r="AU189" s="210" t="s">
        <v>88</v>
      </c>
      <c r="AY189" s="209" t="s">
        <v>130</v>
      </c>
      <c r="BK189" s="211">
        <f>SUM(BK190:BK296)</f>
        <v>0</v>
      </c>
    </row>
    <row r="190" s="2" customFormat="1" ht="33" customHeight="1">
      <c r="A190" s="38"/>
      <c r="B190" s="39"/>
      <c r="C190" s="214" t="s">
        <v>224</v>
      </c>
      <c r="D190" s="214" t="s">
        <v>132</v>
      </c>
      <c r="E190" s="215" t="s">
        <v>225</v>
      </c>
      <c r="F190" s="216" t="s">
        <v>226</v>
      </c>
      <c r="G190" s="217" t="s">
        <v>189</v>
      </c>
      <c r="H190" s="218">
        <v>5.202</v>
      </c>
      <c r="I190" s="219"/>
      <c r="J190" s="220">
        <f>ROUND(I190*H190,2)</f>
        <v>0</v>
      </c>
      <c r="K190" s="216" t="s">
        <v>136</v>
      </c>
      <c r="L190" s="44"/>
      <c r="M190" s="221" t="s">
        <v>1</v>
      </c>
      <c r="N190" s="222" t="s">
        <v>45</v>
      </c>
      <c r="O190" s="91"/>
      <c r="P190" s="223">
        <f>O190*H190</f>
        <v>0</v>
      </c>
      <c r="Q190" s="223">
        <v>0.0014599999999999999</v>
      </c>
      <c r="R190" s="223">
        <f>Q190*H190</f>
        <v>0.0075949199999999998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137</v>
      </c>
      <c r="AT190" s="225" t="s">
        <v>132</v>
      </c>
      <c r="AU190" s="225" t="s">
        <v>90</v>
      </c>
      <c r="AY190" s="17" t="s">
        <v>130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88</v>
      </c>
      <c r="BK190" s="226">
        <f>ROUND(I190*H190,2)</f>
        <v>0</v>
      </c>
      <c r="BL190" s="17" t="s">
        <v>137</v>
      </c>
      <c r="BM190" s="225" t="s">
        <v>227</v>
      </c>
    </row>
    <row r="191" s="13" customFormat="1">
      <c r="A191" s="13"/>
      <c r="B191" s="227"/>
      <c r="C191" s="228"/>
      <c r="D191" s="229" t="s">
        <v>139</v>
      </c>
      <c r="E191" s="230" t="s">
        <v>1</v>
      </c>
      <c r="F191" s="231" t="s">
        <v>228</v>
      </c>
      <c r="G191" s="228"/>
      <c r="H191" s="230" t="s">
        <v>1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139</v>
      </c>
      <c r="AU191" s="237" t="s">
        <v>90</v>
      </c>
      <c r="AV191" s="13" t="s">
        <v>88</v>
      </c>
      <c r="AW191" s="13" t="s">
        <v>36</v>
      </c>
      <c r="AX191" s="13" t="s">
        <v>80</v>
      </c>
      <c r="AY191" s="237" t="s">
        <v>130</v>
      </c>
    </row>
    <row r="192" s="14" customFormat="1">
      <c r="A192" s="14"/>
      <c r="B192" s="238"/>
      <c r="C192" s="239"/>
      <c r="D192" s="229" t="s">
        <v>139</v>
      </c>
      <c r="E192" s="240" t="s">
        <v>1</v>
      </c>
      <c r="F192" s="241" t="s">
        <v>229</v>
      </c>
      <c r="G192" s="239"/>
      <c r="H192" s="242">
        <v>5.202</v>
      </c>
      <c r="I192" s="243"/>
      <c r="J192" s="239"/>
      <c r="K192" s="239"/>
      <c r="L192" s="244"/>
      <c r="M192" s="245"/>
      <c r="N192" s="246"/>
      <c r="O192" s="246"/>
      <c r="P192" s="246"/>
      <c r="Q192" s="246"/>
      <c r="R192" s="246"/>
      <c r="S192" s="246"/>
      <c r="T192" s="24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8" t="s">
        <v>139</v>
      </c>
      <c r="AU192" s="248" t="s">
        <v>90</v>
      </c>
      <c r="AV192" s="14" t="s">
        <v>90</v>
      </c>
      <c r="AW192" s="14" t="s">
        <v>36</v>
      </c>
      <c r="AX192" s="14" t="s">
        <v>88</v>
      </c>
      <c r="AY192" s="248" t="s">
        <v>130</v>
      </c>
    </row>
    <row r="193" s="2" customFormat="1" ht="24.15" customHeight="1">
      <c r="A193" s="38"/>
      <c r="B193" s="39"/>
      <c r="C193" s="214" t="s">
        <v>8</v>
      </c>
      <c r="D193" s="214" t="s">
        <v>132</v>
      </c>
      <c r="E193" s="215" t="s">
        <v>230</v>
      </c>
      <c r="F193" s="216" t="s">
        <v>231</v>
      </c>
      <c r="G193" s="217" t="s">
        <v>232</v>
      </c>
      <c r="H193" s="218">
        <v>2</v>
      </c>
      <c r="I193" s="219"/>
      <c r="J193" s="220">
        <f>ROUND(I193*H193,2)</f>
        <v>0</v>
      </c>
      <c r="K193" s="216" t="s">
        <v>136</v>
      </c>
      <c r="L193" s="44"/>
      <c r="M193" s="221" t="s">
        <v>1</v>
      </c>
      <c r="N193" s="222" t="s">
        <v>45</v>
      </c>
      <c r="O193" s="91"/>
      <c r="P193" s="223">
        <f>O193*H193</f>
        <v>0</v>
      </c>
      <c r="Q193" s="223">
        <v>0</v>
      </c>
      <c r="R193" s="223">
        <f>Q193*H193</f>
        <v>0</v>
      </c>
      <c r="S193" s="223">
        <v>0.0030000000000000001</v>
      </c>
      <c r="T193" s="224">
        <f>S193*H193</f>
        <v>0.0060000000000000001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5" t="s">
        <v>137</v>
      </c>
      <c r="AT193" s="225" t="s">
        <v>132</v>
      </c>
      <c r="AU193" s="225" t="s">
        <v>90</v>
      </c>
      <c r="AY193" s="17" t="s">
        <v>130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7" t="s">
        <v>88</v>
      </c>
      <c r="BK193" s="226">
        <f>ROUND(I193*H193,2)</f>
        <v>0</v>
      </c>
      <c r="BL193" s="17" t="s">
        <v>137</v>
      </c>
      <c r="BM193" s="225" t="s">
        <v>233</v>
      </c>
    </row>
    <row r="194" s="13" customFormat="1">
      <c r="A194" s="13"/>
      <c r="B194" s="227"/>
      <c r="C194" s="228"/>
      <c r="D194" s="229" t="s">
        <v>139</v>
      </c>
      <c r="E194" s="230" t="s">
        <v>1</v>
      </c>
      <c r="F194" s="231" t="s">
        <v>145</v>
      </c>
      <c r="G194" s="228"/>
      <c r="H194" s="230" t="s">
        <v>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139</v>
      </c>
      <c r="AU194" s="237" t="s">
        <v>90</v>
      </c>
      <c r="AV194" s="13" t="s">
        <v>88</v>
      </c>
      <c r="AW194" s="13" t="s">
        <v>36</v>
      </c>
      <c r="AX194" s="13" t="s">
        <v>80</v>
      </c>
      <c r="AY194" s="237" t="s">
        <v>130</v>
      </c>
    </row>
    <row r="195" s="14" customFormat="1">
      <c r="A195" s="14"/>
      <c r="B195" s="238"/>
      <c r="C195" s="239"/>
      <c r="D195" s="229" t="s">
        <v>139</v>
      </c>
      <c r="E195" s="240" t="s">
        <v>1</v>
      </c>
      <c r="F195" s="241" t="s">
        <v>234</v>
      </c>
      <c r="G195" s="239"/>
      <c r="H195" s="242">
        <v>2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8" t="s">
        <v>139</v>
      </c>
      <c r="AU195" s="248" t="s">
        <v>90</v>
      </c>
      <c r="AV195" s="14" t="s">
        <v>90</v>
      </c>
      <c r="AW195" s="14" t="s">
        <v>36</v>
      </c>
      <c r="AX195" s="14" t="s">
        <v>88</v>
      </c>
      <c r="AY195" s="248" t="s">
        <v>130</v>
      </c>
    </row>
    <row r="196" s="2" customFormat="1" ht="33" customHeight="1">
      <c r="A196" s="38"/>
      <c r="B196" s="39"/>
      <c r="C196" s="214" t="s">
        <v>235</v>
      </c>
      <c r="D196" s="214" t="s">
        <v>132</v>
      </c>
      <c r="E196" s="215" t="s">
        <v>236</v>
      </c>
      <c r="F196" s="216" t="s">
        <v>237</v>
      </c>
      <c r="G196" s="217" t="s">
        <v>238</v>
      </c>
      <c r="H196" s="218">
        <v>134</v>
      </c>
      <c r="I196" s="219"/>
      <c r="J196" s="220">
        <f>ROUND(I196*H196,2)</f>
        <v>0</v>
      </c>
      <c r="K196" s="216" t="s">
        <v>136</v>
      </c>
      <c r="L196" s="44"/>
      <c r="M196" s="221" t="s">
        <v>1</v>
      </c>
      <c r="N196" s="222" t="s">
        <v>45</v>
      </c>
      <c r="O196" s="91"/>
      <c r="P196" s="223">
        <f>O196*H196</f>
        <v>0</v>
      </c>
      <c r="Q196" s="223">
        <v>0</v>
      </c>
      <c r="R196" s="223">
        <f>Q196*H196</f>
        <v>0</v>
      </c>
      <c r="S196" s="223">
        <v>0.001</v>
      </c>
      <c r="T196" s="224">
        <f>S196*H196</f>
        <v>0.13400000000000001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137</v>
      </c>
      <c r="AT196" s="225" t="s">
        <v>132</v>
      </c>
      <c r="AU196" s="225" t="s">
        <v>90</v>
      </c>
      <c r="AY196" s="17" t="s">
        <v>130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88</v>
      </c>
      <c r="BK196" s="226">
        <f>ROUND(I196*H196,2)</f>
        <v>0</v>
      </c>
      <c r="BL196" s="17" t="s">
        <v>137</v>
      </c>
      <c r="BM196" s="225" t="s">
        <v>239</v>
      </c>
    </row>
    <row r="197" s="13" customFormat="1">
      <c r="A197" s="13"/>
      <c r="B197" s="227"/>
      <c r="C197" s="228"/>
      <c r="D197" s="229" t="s">
        <v>139</v>
      </c>
      <c r="E197" s="230" t="s">
        <v>1</v>
      </c>
      <c r="F197" s="231" t="s">
        <v>240</v>
      </c>
      <c r="G197" s="228"/>
      <c r="H197" s="230" t="s">
        <v>1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7" t="s">
        <v>139</v>
      </c>
      <c r="AU197" s="237" t="s">
        <v>90</v>
      </c>
      <c r="AV197" s="13" t="s">
        <v>88</v>
      </c>
      <c r="AW197" s="13" t="s">
        <v>36</v>
      </c>
      <c r="AX197" s="13" t="s">
        <v>80</v>
      </c>
      <c r="AY197" s="237" t="s">
        <v>130</v>
      </c>
    </row>
    <row r="198" s="14" customFormat="1">
      <c r="A198" s="14"/>
      <c r="B198" s="238"/>
      <c r="C198" s="239"/>
      <c r="D198" s="229" t="s">
        <v>139</v>
      </c>
      <c r="E198" s="240" t="s">
        <v>1</v>
      </c>
      <c r="F198" s="241" t="s">
        <v>241</v>
      </c>
      <c r="G198" s="239"/>
      <c r="H198" s="242">
        <v>134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8" t="s">
        <v>139</v>
      </c>
      <c r="AU198" s="248" t="s">
        <v>90</v>
      </c>
      <c r="AV198" s="14" t="s">
        <v>90</v>
      </c>
      <c r="AW198" s="14" t="s">
        <v>36</v>
      </c>
      <c r="AX198" s="14" t="s">
        <v>80</v>
      </c>
      <c r="AY198" s="248" t="s">
        <v>130</v>
      </c>
    </row>
    <row r="199" s="15" customFormat="1">
      <c r="A199" s="15"/>
      <c r="B199" s="249"/>
      <c r="C199" s="250"/>
      <c r="D199" s="229" t="s">
        <v>139</v>
      </c>
      <c r="E199" s="251" t="s">
        <v>1</v>
      </c>
      <c r="F199" s="252" t="s">
        <v>153</v>
      </c>
      <c r="G199" s="250"/>
      <c r="H199" s="253">
        <v>134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9" t="s">
        <v>139</v>
      </c>
      <c r="AU199" s="259" t="s">
        <v>90</v>
      </c>
      <c r="AV199" s="15" t="s">
        <v>137</v>
      </c>
      <c r="AW199" s="15" t="s">
        <v>36</v>
      </c>
      <c r="AX199" s="15" t="s">
        <v>88</v>
      </c>
      <c r="AY199" s="259" t="s">
        <v>130</v>
      </c>
    </row>
    <row r="200" s="2" customFormat="1" ht="33" customHeight="1">
      <c r="A200" s="38"/>
      <c r="B200" s="39"/>
      <c r="C200" s="214" t="s">
        <v>242</v>
      </c>
      <c r="D200" s="214" t="s">
        <v>132</v>
      </c>
      <c r="E200" s="215" t="s">
        <v>243</v>
      </c>
      <c r="F200" s="216" t="s">
        <v>244</v>
      </c>
      <c r="G200" s="217" t="s">
        <v>238</v>
      </c>
      <c r="H200" s="218">
        <v>134</v>
      </c>
      <c r="I200" s="219"/>
      <c r="J200" s="220">
        <f>ROUND(I200*H200,2)</f>
        <v>0</v>
      </c>
      <c r="K200" s="216" t="s">
        <v>136</v>
      </c>
      <c r="L200" s="44"/>
      <c r="M200" s="221" t="s">
        <v>1</v>
      </c>
      <c r="N200" s="222" t="s">
        <v>45</v>
      </c>
      <c r="O200" s="91"/>
      <c r="P200" s="223">
        <f>O200*H200</f>
        <v>0</v>
      </c>
      <c r="Q200" s="223">
        <v>2.0000000000000002E-05</v>
      </c>
      <c r="R200" s="223">
        <f>Q200*H200</f>
        <v>0.0026800000000000001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137</v>
      </c>
      <c r="AT200" s="225" t="s">
        <v>132</v>
      </c>
      <c r="AU200" s="225" t="s">
        <v>90</v>
      </c>
      <c r="AY200" s="17" t="s">
        <v>130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88</v>
      </c>
      <c r="BK200" s="226">
        <f>ROUND(I200*H200,2)</f>
        <v>0</v>
      </c>
      <c r="BL200" s="17" t="s">
        <v>137</v>
      </c>
      <c r="BM200" s="225" t="s">
        <v>245</v>
      </c>
    </row>
    <row r="201" s="13" customFormat="1">
      <c r="A201" s="13"/>
      <c r="B201" s="227"/>
      <c r="C201" s="228"/>
      <c r="D201" s="229" t="s">
        <v>139</v>
      </c>
      <c r="E201" s="230" t="s">
        <v>1</v>
      </c>
      <c r="F201" s="231" t="s">
        <v>240</v>
      </c>
      <c r="G201" s="228"/>
      <c r="H201" s="230" t="s">
        <v>1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139</v>
      </c>
      <c r="AU201" s="237" t="s">
        <v>90</v>
      </c>
      <c r="AV201" s="13" t="s">
        <v>88</v>
      </c>
      <c r="AW201" s="13" t="s">
        <v>36</v>
      </c>
      <c r="AX201" s="13" t="s">
        <v>80</v>
      </c>
      <c r="AY201" s="237" t="s">
        <v>130</v>
      </c>
    </row>
    <row r="202" s="14" customFormat="1">
      <c r="A202" s="14"/>
      <c r="B202" s="238"/>
      <c r="C202" s="239"/>
      <c r="D202" s="229" t="s">
        <v>139</v>
      </c>
      <c r="E202" s="240" t="s">
        <v>1</v>
      </c>
      <c r="F202" s="241" t="s">
        <v>246</v>
      </c>
      <c r="G202" s="239"/>
      <c r="H202" s="242">
        <v>134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8" t="s">
        <v>139</v>
      </c>
      <c r="AU202" s="248" t="s">
        <v>90</v>
      </c>
      <c r="AV202" s="14" t="s">
        <v>90</v>
      </c>
      <c r="AW202" s="14" t="s">
        <v>36</v>
      </c>
      <c r="AX202" s="14" t="s">
        <v>80</v>
      </c>
      <c r="AY202" s="248" t="s">
        <v>130</v>
      </c>
    </row>
    <row r="203" s="15" customFormat="1">
      <c r="A203" s="15"/>
      <c r="B203" s="249"/>
      <c r="C203" s="250"/>
      <c r="D203" s="229" t="s">
        <v>139</v>
      </c>
      <c r="E203" s="251" t="s">
        <v>1</v>
      </c>
      <c r="F203" s="252" t="s">
        <v>153</v>
      </c>
      <c r="G203" s="250"/>
      <c r="H203" s="253">
        <v>134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9" t="s">
        <v>139</v>
      </c>
      <c r="AU203" s="259" t="s">
        <v>90</v>
      </c>
      <c r="AV203" s="15" t="s">
        <v>137</v>
      </c>
      <c r="AW203" s="15" t="s">
        <v>36</v>
      </c>
      <c r="AX203" s="15" t="s">
        <v>88</v>
      </c>
      <c r="AY203" s="259" t="s">
        <v>130</v>
      </c>
    </row>
    <row r="204" s="2" customFormat="1" ht="33" customHeight="1">
      <c r="A204" s="38"/>
      <c r="B204" s="39"/>
      <c r="C204" s="214" t="s">
        <v>247</v>
      </c>
      <c r="D204" s="214" t="s">
        <v>132</v>
      </c>
      <c r="E204" s="215" t="s">
        <v>248</v>
      </c>
      <c r="F204" s="216" t="s">
        <v>249</v>
      </c>
      <c r="G204" s="217" t="s">
        <v>189</v>
      </c>
      <c r="H204" s="218">
        <v>40.75</v>
      </c>
      <c r="I204" s="219"/>
      <c r="J204" s="220">
        <f>ROUND(I204*H204,2)</f>
        <v>0</v>
      </c>
      <c r="K204" s="216" t="s">
        <v>136</v>
      </c>
      <c r="L204" s="44"/>
      <c r="M204" s="221" t="s">
        <v>1</v>
      </c>
      <c r="N204" s="222" t="s">
        <v>45</v>
      </c>
      <c r="O204" s="91"/>
      <c r="P204" s="223">
        <f>O204*H204</f>
        <v>0</v>
      </c>
      <c r="Q204" s="223">
        <v>0</v>
      </c>
      <c r="R204" s="223">
        <f>Q204*H204</f>
        <v>0</v>
      </c>
      <c r="S204" s="223">
        <v>0.070000000000000007</v>
      </c>
      <c r="T204" s="224">
        <f>S204*H204</f>
        <v>2.8525000000000005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137</v>
      </c>
      <c r="AT204" s="225" t="s">
        <v>132</v>
      </c>
      <c r="AU204" s="225" t="s">
        <v>90</v>
      </c>
      <c r="AY204" s="17" t="s">
        <v>130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88</v>
      </c>
      <c r="BK204" s="226">
        <f>ROUND(I204*H204,2)</f>
        <v>0</v>
      </c>
      <c r="BL204" s="17" t="s">
        <v>137</v>
      </c>
      <c r="BM204" s="225" t="s">
        <v>250</v>
      </c>
    </row>
    <row r="205" s="13" customFormat="1">
      <c r="A205" s="13"/>
      <c r="B205" s="227"/>
      <c r="C205" s="228"/>
      <c r="D205" s="229" t="s">
        <v>139</v>
      </c>
      <c r="E205" s="230" t="s">
        <v>1</v>
      </c>
      <c r="F205" s="231" t="s">
        <v>251</v>
      </c>
      <c r="G205" s="228"/>
      <c r="H205" s="230" t="s">
        <v>1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139</v>
      </c>
      <c r="AU205" s="237" t="s">
        <v>90</v>
      </c>
      <c r="AV205" s="13" t="s">
        <v>88</v>
      </c>
      <c r="AW205" s="13" t="s">
        <v>36</v>
      </c>
      <c r="AX205" s="13" t="s">
        <v>80</v>
      </c>
      <c r="AY205" s="237" t="s">
        <v>130</v>
      </c>
    </row>
    <row r="206" s="13" customFormat="1">
      <c r="A206" s="13"/>
      <c r="B206" s="227"/>
      <c r="C206" s="228"/>
      <c r="D206" s="229" t="s">
        <v>139</v>
      </c>
      <c r="E206" s="230" t="s">
        <v>1</v>
      </c>
      <c r="F206" s="231" t="s">
        <v>252</v>
      </c>
      <c r="G206" s="228"/>
      <c r="H206" s="230" t="s">
        <v>1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139</v>
      </c>
      <c r="AU206" s="237" t="s">
        <v>90</v>
      </c>
      <c r="AV206" s="13" t="s">
        <v>88</v>
      </c>
      <c r="AW206" s="13" t="s">
        <v>36</v>
      </c>
      <c r="AX206" s="13" t="s">
        <v>80</v>
      </c>
      <c r="AY206" s="237" t="s">
        <v>130</v>
      </c>
    </row>
    <row r="207" s="14" customFormat="1">
      <c r="A207" s="14"/>
      <c r="B207" s="238"/>
      <c r="C207" s="239"/>
      <c r="D207" s="229" t="s">
        <v>139</v>
      </c>
      <c r="E207" s="240" t="s">
        <v>1</v>
      </c>
      <c r="F207" s="241" t="s">
        <v>253</v>
      </c>
      <c r="G207" s="239"/>
      <c r="H207" s="242">
        <v>40.75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8" t="s">
        <v>139</v>
      </c>
      <c r="AU207" s="248" t="s">
        <v>90</v>
      </c>
      <c r="AV207" s="14" t="s">
        <v>90</v>
      </c>
      <c r="AW207" s="14" t="s">
        <v>36</v>
      </c>
      <c r="AX207" s="14" t="s">
        <v>88</v>
      </c>
      <c r="AY207" s="248" t="s">
        <v>130</v>
      </c>
    </row>
    <row r="208" s="2" customFormat="1" ht="21.75" customHeight="1">
      <c r="A208" s="38"/>
      <c r="B208" s="39"/>
      <c r="C208" s="214" t="s">
        <v>254</v>
      </c>
      <c r="D208" s="214" t="s">
        <v>132</v>
      </c>
      <c r="E208" s="215" t="s">
        <v>255</v>
      </c>
      <c r="F208" s="216" t="s">
        <v>256</v>
      </c>
      <c r="G208" s="217" t="s">
        <v>189</v>
      </c>
      <c r="H208" s="218">
        <v>15</v>
      </c>
      <c r="I208" s="219"/>
      <c r="J208" s="220">
        <f>ROUND(I208*H208,2)</f>
        <v>0</v>
      </c>
      <c r="K208" s="216" t="s">
        <v>136</v>
      </c>
      <c r="L208" s="44"/>
      <c r="M208" s="221" t="s">
        <v>1</v>
      </c>
      <c r="N208" s="222" t="s">
        <v>45</v>
      </c>
      <c r="O208" s="91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5" t="s">
        <v>137</v>
      </c>
      <c r="AT208" s="225" t="s">
        <v>132</v>
      </c>
      <c r="AU208" s="225" t="s">
        <v>90</v>
      </c>
      <c r="AY208" s="17" t="s">
        <v>130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88</v>
      </c>
      <c r="BK208" s="226">
        <f>ROUND(I208*H208,2)</f>
        <v>0</v>
      </c>
      <c r="BL208" s="17" t="s">
        <v>137</v>
      </c>
      <c r="BM208" s="225" t="s">
        <v>257</v>
      </c>
    </row>
    <row r="209" s="13" customFormat="1">
      <c r="A209" s="13"/>
      <c r="B209" s="227"/>
      <c r="C209" s="228"/>
      <c r="D209" s="229" t="s">
        <v>139</v>
      </c>
      <c r="E209" s="230" t="s">
        <v>1</v>
      </c>
      <c r="F209" s="231" t="s">
        <v>191</v>
      </c>
      <c r="G209" s="228"/>
      <c r="H209" s="230" t="s">
        <v>1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139</v>
      </c>
      <c r="AU209" s="237" t="s">
        <v>90</v>
      </c>
      <c r="AV209" s="13" t="s">
        <v>88</v>
      </c>
      <c r="AW209" s="13" t="s">
        <v>36</v>
      </c>
      <c r="AX209" s="13" t="s">
        <v>80</v>
      </c>
      <c r="AY209" s="237" t="s">
        <v>130</v>
      </c>
    </row>
    <row r="210" s="13" customFormat="1">
      <c r="A210" s="13"/>
      <c r="B210" s="227"/>
      <c r="C210" s="228"/>
      <c r="D210" s="229" t="s">
        <v>139</v>
      </c>
      <c r="E210" s="230" t="s">
        <v>1</v>
      </c>
      <c r="F210" s="231" t="s">
        <v>258</v>
      </c>
      <c r="G210" s="228"/>
      <c r="H210" s="230" t="s">
        <v>1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139</v>
      </c>
      <c r="AU210" s="237" t="s">
        <v>90</v>
      </c>
      <c r="AV210" s="13" t="s">
        <v>88</v>
      </c>
      <c r="AW210" s="13" t="s">
        <v>36</v>
      </c>
      <c r="AX210" s="13" t="s">
        <v>80</v>
      </c>
      <c r="AY210" s="237" t="s">
        <v>130</v>
      </c>
    </row>
    <row r="211" s="13" customFormat="1">
      <c r="A211" s="13"/>
      <c r="B211" s="227"/>
      <c r="C211" s="228"/>
      <c r="D211" s="229" t="s">
        <v>139</v>
      </c>
      <c r="E211" s="230" t="s">
        <v>1</v>
      </c>
      <c r="F211" s="231" t="s">
        <v>259</v>
      </c>
      <c r="G211" s="228"/>
      <c r="H211" s="230" t="s">
        <v>1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139</v>
      </c>
      <c r="AU211" s="237" t="s">
        <v>90</v>
      </c>
      <c r="AV211" s="13" t="s">
        <v>88</v>
      </c>
      <c r="AW211" s="13" t="s">
        <v>36</v>
      </c>
      <c r="AX211" s="13" t="s">
        <v>80</v>
      </c>
      <c r="AY211" s="237" t="s">
        <v>130</v>
      </c>
    </row>
    <row r="212" s="14" customFormat="1">
      <c r="A212" s="14"/>
      <c r="B212" s="238"/>
      <c r="C212" s="239"/>
      <c r="D212" s="229" t="s">
        <v>139</v>
      </c>
      <c r="E212" s="240" t="s">
        <v>1</v>
      </c>
      <c r="F212" s="241" t="s">
        <v>260</v>
      </c>
      <c r="G212" s="239"/>
      <c r="H212" s="242">
        <v>15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8" t="s">
        <v>139</v>
      </c>
      <c r="AU212" s="248" t="s">
        <v>90</v>
      </c>
      <c r="AV212" s="14" t="s">
        <v>90</v>
      </c>
      <c r="AW212" s="14" t="s">
        <v>36</v>
      </c>
      <c r="AX212" s="14" t="s">
        <v>88</v>
      </c>
      <c r="AY212" s="248" t="s">
        <v>130</v>
      </c>
    </row>
    <row r="213" s="2" customFormat="1" ht="33" customHeight="1">
      <c r="A213" s="38"/>
      <c r="B213" s="39"/>
      <c r="C213" s="214" t="s">
        <v>261</v>
      </c>
      <c r="D213" s="214" t="s">
        <v>132</v>
      </c>
      <c r="E213" s="215" t="s">
        <v>262</v>
      </c>
      <c r="F213" s="216" t="s">
        <v>244</v>
      </c>
      <c r="G213" s="217" t="s">
        <v>238</v>
      </c>
      <c r="H213" s="218">
        <v>158.25</v>
      </c>
      <c r="I213" s="219"/>
      <c r="J213" s="220">
        <f>ROUND(I213*H213,2)</f>
        <v>0</v>
      </c>
      <c r="K213" s="216" t="s">
        <v>136</v>
      </c>
      <c r="L213" s="44"/>
      <c r="M213" s="221" t="s">
        <v>1</v>
      </c>
      <c r="N213" s="222" t="s">
        <v>45</v>
      </c>
      <c r="O213" s="91"/>
      <c r="P213" s="223">
        <f>O213*H213</f>
        <v>0</v>
      </c>
      <c r="Q213" s="223">
        <v>2.0000000000000002E-05</v>
      </c>
      <c r="R213" s="223">
        <f>Q213*H213</f>
        <v>0.0031650000000000003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137</v>
      </c>
      <c r="AT213" s="225" t="s">
        <v>132</v>
      </c>
      <c r="AU213" s="225" t="s">
        <v>90</v>
      </c>
      <c r="AY213" s="17" t="s">
        <v>130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88</v>
      </c>
      <c r="BK213" s="226">
        <f>ROUND(I213*H213,2)</f>
        <v>0</v>
      </c>
      <c r="BL213" s="17" t="s">
        <v>137</v>
      </c>
      <c r="BM213" s="225" t="s">
        <v>263</v>
      </c>
    </row>
    <row r="214" s="13" customFormat="1">
      <c r="A214" s="13"/>
      <c r="B214" s="227"/>
      <c r="C214" s="228"/>
      <c r="D214" s="229" t="s">
        <v>139</v>
      </c>
      <c r="E214" s="230" t="s">
        <v>1</v>
      </c>
      <c r="F214" s="231" t="s">
        <v>145</v>
      </c>
      <c r="G214" s="228"/>
      <c r="H214" s="230" t="s">
        <v>1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139</v>
      </c>
      <c r="AU214" s="237" t="s">
        <v>90</v>
      </c>
      <c r="AV214" s="13" t="s">
        <v>88</v>
      </c>
      <c r="AW214" s="13" t="s">
        <v>36</v>
      </c>
      <c r="AX214" s="13" t="s">
        <v>80</v>
      </c>
      <c r="AY214" s="237" t="s">
        <v>130</v>
      </c>
    </row>
    <row r="215" s="14" customFormat="1">
      <c r="A215" s="14"/>
      <c r="B215" s="238"/>
      <c r="C215" s="239"/>
      <c r="D215" s="229" t="s">
        <v>139</v>
      </c>
      <c r="E215" s="240" t="s">
        <v>1</v>
      </c>
      <c r="F215" s="241" t="s">
        <v>264</v>
      </c>
      <c r="G215" s="239"/>
      <c r="H215" s="242">
        <v>158.25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8" t="s">
        <v>139</v>
      </c>
      <c r="AU215" s="248" t="s">
        <v>90</v>
      </c>
      <c r="AV215" s="14" t="s">
        <v>90</v>
      </c>
      <c r="AW215" s="14" t="s">
        <v>36</v>
      </c>
      <c r="AX215" s="14" t="s">
        <v>80</v>
      </c>
      <c r="AY215" s="248" t="s">
        <v>130</v>
      </c>
    </row>
    <row r="216" s="15" customFormat="1">
      <c r="A216" s="15"/>
      <c r="B216" s="249"/>
      <c r="C216" s="250"/>
      <c r="D216" s="229" t="s">
        <v>139</v>
      </c>
      <c r="E216" s="251" t="s">
        <v>1</v>
      </c>
      <c r="F216" s="252" t="s">
        <v>153</v>
      </c>
      <c r="G216" s="250"/>
      <c r="H216" s="253">
        <v>158.25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9" t="s">
        <v>139</v>
      </c>
      <c r="AU216" s="259" t="s">
        <v>90</v>
      </c>
      <c r="AV216" s="15" t="s">
        <v>137</v>
      </c>
      <c r="AW216" s="15" t="s">
        <v>36</v>
      </c>
      <c r="AX216" s="15" t="s">
        <v>88</v>
      </c>
      <c r="AY216" s="259" t="s">
        <v>130</v>
      </c>
    </row>
    <row r="217" s="2" customFormat="1" ht="33" customHeight="1">
      <c r="A217" s="38"/>
      <c r="B217" s="39"/>
      <c r="C217" s="214" t="s">
        <v>7</v>
      </c>
      <c r="D217" s="214" t="s">
        <v>132</v>
      </c>
      <c r="E217" s="215" t="s">
        <v>265</v>
      </c>
      <c r="F217" s="216" t="s">
        <v>266</v>
      </c>
      <c r="G217" s="217" t="s">
        <v>189</v>
      </c>
      <c r="H217" s="218">
        <v>91.700000000000003</v>
      </c>
      <c r="I217" s="219"/>
      <c r="J217" s="220">
        <f>ROUND(I217*H217,2)</f>
        <v>0</v>
      </c>
      <c r="K217" s="216" t="s">
        <v>136</v>
      </c>
      <c r="L217" s="44"/>
      <c r="M217" s="221" t="s">
        <v>1</v>
      </c>
      <c r="N217" s="222" t="s">
        <v>45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0.065000000000000002</v>
      </c>
      <c r="T217" s="224">
        <f>S217*H217</f>
        <v>5.9605000000000006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137</v>
      </c>
      <c r="AT217" s="225" t="s">
        <v>132</v>
      </c>
      <c r="AU217" s="225" t="s">
        <v>90</v>
      </c>
      <c r="AY217" s="17" t="s">
        <v>130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88</v>
      </c>
      <c r="BK217" s="226">
        <f>ROUND(I217*H217,2)</f>
        <v>0</v>
      </c>
      <c r="BL217" s="17" t="s">
        <v>137</v>
      </c>
      <c r="BM217" s="225" t="s">
        <v>267</v>
      </c>
    </row>
    <row r="218" s="13" customFormat="1">
      <c r="A218" s="13"/>
      <c r="B218" s="227"/>
      <c r="C218" s="228"/>
      <c r="D218" s="229" t="s">
        <v>139</v>
      </c>
      <c r="E218" s="230" t="s">
        <v>1</v>
      </c>
      <c r="F218" s="231" t="s">
        <v>268</v>
      </c>
      <c r="G218" s="228"/>
      <c r="H218" s="230" t="s">
        <v>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139</v>
      </c>
      <c r="AU218" s="237" t="s">
        <v>90</v>
      </c>
      <c r="AV218" s="13" t="s">
        <v>88</v>
      </c>
      <c r="AW218" s="13" t="s">
        <v>36</v>
      </c>
      <c r="AX218" s="13" t="s">
        <v>80</v>
      </c>
      <c r="AY218" s="237" t="s">
        <v>130</v>
      </c>
    </row>
    <row r="219" s="13" customFormat="1">
      <c r="A219" s="13"/>
      <c r="B219" s="227"/>
      <c r="C219" s="228"/>
      <c r="D219" s="229" t="s">
        <v>139</v>
      </c>
      <c r="E219" s="230" t="s">
        <v>1</v>
      </c>
      <c r="F219" s="231" t="s">
        <v>269</v>
      </c>
      <c r="G219" s="228"/>
      <c r="H219" s="230" t="s">
        <v>1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139</v>
      </c>
      <c r="AU219" s="237" t="s">
        <v>90</v>
      </c>
      <c r="AV219" s="13" t="s">
        <v>88</v>
      </c>
      <c r="AW219" s="13" t="s">
        <v>36</v>
      </c>
      <c r="AX219" s="13" t="s">
        <v>80</v>
      </c>
      <c r="AY219" s="237" t="s">
        <v>130</v>
      </c>
    </row>
    <row r="220" s="13" customFormat="1">
      <c r="A220" s="13"/>
      <c r="B220" s="227"/>
      <c r="C220" s="228"/>
      <c r="D220" s="229" t="s">
        <v>139</v>
      </c>
      <c r="E220" s="230" t="s">
        <v>1</v>
      </c>
      <c r="F220" s="231" t="s">
        <v>270</v>
      </c>
      <c r="G220" s="228"/>
      <c r="H220" s="230" t="s">
        <v>1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139</v>
      </c>
      <c r="AU220" s="237" t="s">
        <v>90</v>
      </c>
      <c r="AV220" s="13" t="s">
        <v>88</v>
      </c>
      <c r="AW220" s="13" t="s">
        <v>36</v>
      </c>
      <c r="AX220" s="13" t="s">
        <v>80</v>
      </c>
      <c r="AY220" s="237" t="s">
        <v>130</v>
      </c>
    </row>
    <row r="221" s="14" customFormat="1">
      <c r="A221" s="14"/>
      <c r="B221" s="238"/>
      <c r="C221" s="239"/>
      <c r="D221" s="229" t="s">
        <v>139</v>
      </c>
      <c r="E221" s="240" t="s">
        <v>1</v>
      </c>
      <c r="F221" s="241" t="s">
        <v>271</v>
      </c>
      <c r="G221" s="239"/>
      <c r="H221" s="242">
        <v>22.530000000000001</v>
      </c>
      <c r="I221" s="243"/>
      <c r="J221" s="239"/>
      <c r="K221" s="239"/>
      <c r="L221" s="244"/>
      <c r="M221" s="245"/>
      <c r="N221" s="246"/>
      <c r="O221" s="246"/>
      <c r="P221" s="246"/>
      <c r="Q221" s="246"/>
      <c r="R221" s="246"/>
      <c r="S221" s="246"/>
      <c r="T221" s="24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8" t="s">
        <v>139</v>
      </c>
      <c r="AU221" s="248" t="s">
        <v>90</v>
      </c>
      <c r="AV221" s="14" t="s">
        <v>90</v>
      </c>
      <c r="AW221" s="14" t="s">
        <v>36</v>
      </c>
      <c r="AX221" s="14" t="s">
        <v>80</v>
      </c>
      <c r="AY221" s="248" t="s">
        <v>130</v>
      </c>
    </row>
    <row r="222" s="13" customFormat="1">
      <c r="A222" s="13"/>
      <c r="B222" s="227"/>
      <c r="C222" s="228"/>
      <c r="D222" s="229" t="s">
        <v>139</v>
      </c>
      <c r="E222" s="230" t="s">
        <v>1</v>
      </c>
      <c r="F222" s="231" t="s">
        <v>272</v>
      </c>
      <c r="G222" s="228"/>
      <c r="H222" s="230" t="s">
        <v>1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139</v>
      </c>
      <c r="AU222" s="237" t="s">
        <v>90</v>
      </c>
      <c r="AV222" s="13" t="s">
        <v>88</v>
      </c>
      <c r="AW222" s="13" t="s">
        <v>36</v>
      </c>
      <c r="AX222" s="13" t="s">
        <v>80</v>
      </c>
      <c r="AY222" s="237" t="s">
        <v>130</v>
      </c>
    </row>
    <row r="223" s="14" customFormat="1">
      <c r="A223" s="14"/>
      <c r="B223" s="238"/>
      <c r="C223" s="239"/>
      <c r="D223" s="229" t="s">
        <v>139</v>
      </c>
      <c r="E223" s="240" t="s">
        <v>1</v>
      </c>
      <c r="F223" s="241" t="s">
        <v>273</v>
      </c>
      <c r="G223" s="239"/>
      <c r="H223" s="242">
        <v>7.9500000000000002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8" t="s">
        <v>139</v>
      </c>
      <c r="AU223" s="248" t="s">
        <v>90</v>
      </c>
      <c r="AV223" s="14" t="s">
        <v>90</v>
      </c>
      <c r="AW223" s="14" t="s">
        <v>36</v>
      </c>
      <c r="AX223" s="14" t="s">
        <v>80</v>
      </c>
      <c r="AY223" s="248" t="s">
        <v>130</v>
      </c>
    </row>
    <row r="224" s="14" customFormat="1">
      <c r="A224" s="14"/>
      <c r="B224" s="238"/>
      <c r="C224" s="239"/>
      <c r="D224" s="229" t="s">
        <v>139</v>
      </c>
      <c r="E224" s="240" t="s">
        <v>1</v>
      </c>
      <c r="F224" s="241" t="s">
        <v>194</v>
      </c>
      <c r="G224" s="239"/>
      <c r="H224" s="242">
        <v>28</v>
      </c>
      <c r="I224" s="243"/>
      <c r="J224" s="239"/>
      <c r="K224" s="239"/>
      <c r="L224" s="244"/>
      <c r="M224" s="245"/>
      <c r="N224" s="246"/>
      <c r="O224" s="246"/>
      <c r="P224" s="246"/>
      <c r="Q224" s="246"/>
      <c r="R224" s="246"/>
      <c r="S224" s="246"/>
      <c r="T224" s="24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8" t="s">
        <v>139</v>
      </c>
      <c r="AU224" s="248" t="s">
        <v>90</v>
      </c>
      <c r="AV224" s="14" t="s">
        <v>90</v>
      </c>
      <c r="AW224" s="14" t="s">
        <v>36</v>
      </c>
      <c r="AX224" s="14" t="s">
        <v>80</v>
      </c>
      <c r="AY224" s="248" t="s">
        <v>130</v>
      </c>
    </row>
    <row r="225" s="14" customFormat="1">
      <c r="A225" s="14"/>
      <c r="B225" s="238"/>
      <c r="C225" s="239"/>
      <c r="D225" s="229" t="s">
        <v>139</v>
      </c>
      <c r="E225" s="240" t="s">
        <v>1</v>
      </c>
      <c r="F225" s="241" t="s">
        <v>274</v>
      </c>
      <c r="G225" s="239"/>
      <c r="H225" s="242">
        <v>15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8" t="s">
        <v>139</v>
      </c>
      <c r="AU225" s="248" t="s">
        <v>90</v>
      </c>
      <c r="AV225" s="14" t="s">
        <v>90</v>
      </c>
      <c r="AW225" s="14" t="s">
        <v>36</v>
      </c>
      <c r="AX225" s="14" t="s">
        <v>80</v>
      </c>
      <c r="AY225" s="248" t="s">
        <v>130</v>
      </c>
    </row>
    <row r="226" s="14" customFormat="1">
      <c r="A226" s="14"/>
      <c r="B226" s="238"/>
      <c r="C226" s="239"/>
      <c r="D226" s="229" t="s">
        <v>139</v>
      </c>
      <c r="E226" s="240" t="s">
        <v>1</v>
      </c>
      <c r="F226" s="241" t="s">
        <v>275</v>
      </c>
      <c r="G226" s="239"/>
      <c r="H226" s="242">
        <v>8.0899999999999999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139</v>
      </c>
      <c r="AU226" s="248" t="s">
        <v>90</v>
      </c>
      <c r="AV226" s="14" t="s">
        <v>90</v>
      </c>
      <c r="AW226" s="14" t="s">
        <v>36</v>
      </c>
      <c r="AX226" s="14" t="s">
        <v>80</v>
      </c>
      <c r="AY226" s="248" t="s">
        <v>130</v>
      </c>
    </row>
    <row r="227" s="14" customFormat="1">
      <c r="A227" s="14"/>
      <c r="B227" s="238"/>
      <c r="C227" s="239"/>
      <c r="D227" s="229" t="s">
        <v>139</v>
      </c>
      <c r="E227" s="240" t="s">
        <v>1</v>
      </c>
      <c r="F227" s="241" t="s">
        <v>276</v>
      </c>
      <c r="G227" s="239"/>
      <c r="H227" s="242">
        <v>10.130000000000001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139</v>
      </c>
      <c r="AU227" s="248" t="s">
        <v>90</v>
      </c>
      <c r="AV227" s="14" t="s">
        <v>90</v>
      </c>
      <c r="AW227" s="14" t="s">
        <v>36</v>
      </c>
      <c r="AX227" s="14" t="s">
        <v>80</v>
      </c>
      <c r="AY227" s="248" t="s">
        <v>130</v>
      </c>
    </row>
    <row r="228" s="15" customFormat="1">
      <c r="A228" s="15"/>
      <c r="B228" s="249"/>
      <c r="C228" s="250"/>
      <c r="D228" s="229" t="s">
        <v>139</v>
      </c>
      <c r="E228" s="251" t="s">
        <v>1</v>
      </c>
      <c r="F228" s="252" t="s">
        <v>153</v>
      </c>
      <c r="G228" s="250"/>
      <c r="H228" s="253">
        <v>91.700000000000003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9" t="s">
        <v>139</v>
      </c>
      <c r="AU228" s="259" t="s">
        <v>90</v>
      </c>
      <c r="AV228" s="15" t="s">
        <v>137</v>
      </c>
      <c r="AW228" s="15" t="s">
        <v>36</v>
      </c>
      <c r="AX228" s="15" t="s">
        <v>88</v>
      </c>
      <c r="AY228" s="259" t="s">
        <v>130</v>
      </c>
    </row>
    <row r="229" s="2" customFormat="1" ht="24.15" customHeight="1">
      <c r="A229" s="38"/>
      <c r="B229" s="39"/>
      <c r="C229" s="214" t="s">
        <v>277</v>
      </c>
      <c r="D229" s="214" t="s">
        <v>132</v>
      </c>
      <c r="E229" s="215" t="s">
        <v>278</v>
      </c>
      <c r="F229" s="216" t="s">
        <v>279</v>
      </c>
      <c r="G229" s="217" t="s">
        <v>189</v>
      </c>
      <c r="H229" s="218">
        <v>15</v>
      </c>
      <c r="I229" s="219"/>
      <c r="J229" s="220">
        <f>ROUND(I229*H229,2)</f>
        <v>0</v>
      </c>
      <c r="K229" s="216" t="s">
        <v>136</v>
      </c>
      <c r="L229" s="44"/>
      <c r="M229" s="221" t="s">
        <v>1</v>
      </c>
      <c r="N229" s="222" t="s">
        <v>45</v>
      </c>
      <c r="O229" s="91"/>
      <c r="P229" s="223">
        <f>O229*H229</f>
        <v>0</v>
      </c>
      <c r="Q229" s="223">
        <v>0</v>
      </c>
      <c r="R229" s="223">
        <f>Q229*H229</f>
        <v>0</v>
      </c>
      <c r="S229" s="223">
        <v>0.065000000000000002</v>
      </c>
      <c r="T229" s="224">
        <f>S229*H229</f>
        <v>0.97500000000000009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137</v>
      </c>
      <c r="AT229" s="225" t="s">
        <v>132</v>
      </c>
      <c r="AU229" s="225" t="s">
        <v>90</v>
      </c>
      <c r="AY229" s="17" t="s">
        <v>130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88</v>
      </c>
      <c r="BK229" s="226">
        <f>ROUND(I229*H229,2)</f>
        <v>0</v>
      </c>
      <c r="BL229" s="17" t="s">
        <v>137</v>
      </c>
      <c r="BM229" s="225" t="s">
        <v>280</v>
      </c>
    </row>
    <row r="230" s="13" customFormat="1">
      <c r="A230" s="13"/>
      <c r="B230" s="227"/>
      <c r="C230" s="228"/>
      <c r="D230" s="229" t="s">
        <v>139</v>
      </c>
      <c r="E230" s="230" t="s">
        <v>1</v>
      </c>
      <c r="F230" s="231" t="s">
        <v>145</v>
      </c>
      <c r="G230" s="228"/>
      <c r="H230" s="230" t="s">
        <v>1</v>
      </c>
      <c r="I230" s="232"/>
      <c r="J230" s="228"/>
      <c r="K230" s="228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139</v>
      </c>
      <c r="AU230" s="237" t="s">
        <v>90</v>
      </c>
      <c r="AV230" s="13" t="s">
        <v>88</v>
      </c>
      <c r="AW230" s="13" t="s">
        <v>36</v>
      </c>
      <c r="AX230" s="13" t="s">
        <v>80</v>
      </c>
      <c r="AY230" s="237" t="s">
        <v>130</v>
      </c>
    </row>
    <row r="231" s="13" customFormat="1">
      <c r="A231" s="13"/>
      <c r="B231" s="227"/>
      <c r="C231" s="228"/>
      <c r="D231" s="229" t="s">
        <v>139</v>
      </c>
      <c r="E231" s="230" t="s">
        <v>1</v>
      </c>
      <c r="F231" s="231" t="s">
        <v>281</v>
      </c>
      <c r="G231" s="228"/>
      <c r="H231" s="230" t="s">
        <v>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139</v>
      </c>
      <c r="AU231" s="237" t="s">
        <v>90</v>
      </c>
      <c r="AV231" s="13" t="s">
        <v>88</v>
      </c>
      <c r="AW231" s="13" t="s">
        <v>36</v>
      </c>
      <c r="AX231" s="13" t="s">
        <v>80</v>
      </c>
      <c r="AY231" s="237" t="s">
        <v>130</v>
      </c>
    </row>
    <row r="232" s="13" customFormat="1">
      <c r="A232" s="13"/>
      <c r="B232" s="227"/>
      <c r="C232" s="228"/>
      <c r="D232" s="229" t="s">
        <v>139</v>
      </c>
      <c r="E232" s="230" t="s">
        <v>1</v>
      </c>
      <c r="F232" s="231" t="s">
        <v>259</v>
      </c>
      <c r="G232" s="228"/>
      <c r="H232" s="230" t="s">
        <v>1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139</v>
      </c>
      <c r="AU232" s="237" t="s">
        <v>90</v>
      </c>
      <c r="AV232" s="13" t="s">
        <v>88</v>
      </c>
      <c r="AW232" s="13" t="s">
        <v>36</v>
      </c>
      <c r="AX232" s="13" t="s">
        <v>80</v>
      </c>
      <c r="AY232" s="237" t="s">
        <v>130</v>
      </c>
    </row>
    <row r="233" s="14" customFormat="1">
      <c r="A233" s="14"/>
      <c r="B233" s="238"/>
      <c r="C233" s="239"/>
      <c r="D233" s="229" t="s">
        <v>139</v>
      </c>
      <c r="E233" s="240" t="s">
        <v>1</v>
      </c>
      <c r="F233" s="241" t="s">
        <v>282</v>
      </c>
      <c r="G233" s="239"/>
      <c r="H233" s="242">
        <v>15</v>
      </c>
      <c r="I233" s="243"/>
      <c r="J233" s="239"/>
      <c r="K233" s="239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139</v>
      </c>
      <c r="AU233" s="248" t="s">
        <v>90</v>
      </c>
      <c r="AV233" s="14" t="s">
        <v>90</v>
      </c>
      <c r="AW233" s="14" t="s">
        <v>36</v>
      </c>
      <c r="AX233" s="14" t="s">
        <v>88</v>
      </c>
      <c r="AY233" s="248" t="s">
        <v>130</v>
      </c>
    </row>
    <row r="234" s="2" customFormat="1" ht="24.15" customHeight="1">
      <c r="A234" s="38"/>
      <c r="B234" s="39"/>
      <c r="C234" s="214" t="s">
        <v>283</v>
      </c>
      <c r="D234" s="214" t="s">
        <v>132</v>
      </c>
      <c r="E234" s="215" t="s">
        <v>284</v>
      </c>
      <c r="F234" s="216" t="s">
        <v>285</v>
      </c>
      <c r="G234" s="217" t="s">
        <v>189</v>
      </c>
      <c r="H234" s="218">
        <v>122.5</v>
      </c>
      <c r="I234" s="219"/>
      <c r="J234" s="220">
        <f>ROUND(I234*H234,2)</f>
        <v>0</v>
      </c>
      <c r="K234" s="216" t="s">
        <v>136</v>
      </c>
      <c r="L234" s="44"/>
      <c r="M234" s="221" t="s">
        <v>1</v>
      </c>
      <c r="N234" s="222" t="s">
        <v>45</v>
      </c>
      <c r="O234" s="91"/>
      <c r="P234" s="223">
        <f>O234*H234</f>
        <v>0</v>
      </c>
      <c r="Q234" s="223">
        <v>0</v>
      </c>
      <c r="R234" s="223">
        <f>Q234*H234</f>
        <v>0</v>
      </c>
      <c r="S234" s="223">
        <v>0</v>
      </c>
      <c r="T234" s="22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137</v>
      </c>
      <c r="AT234" s="225" t="s">
        <v>132</v>
      </c>
      <c r="AU234" s="225" t="s">
        <v>90</v>
      </c>
      <c r="AY234" s="17" t="s">
        <v>130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88</v>
      </c>
      <c r="BK234" s="226">
        <f>ROUND(I234*H234,2)</f>
        <v>0</v>
      </c>
      <c r="BL234" s="17" t="s">
        <v>137</v>
      </c>
      <c r="BM234" s="225" t="s">
        <v>286</v>
      </c>
    </row>
    <row r="235" s="13" customFormat="1">
      <c r="A235" s="13"/>
      <c r="B235" s="227"/>
      <c r="C235" s="228"/>
      <c r="D235" s="229" t="s">
        <v>139</v>
      </c>
      <c r="E235" s="230" t="s">
        <v>1</v>
      </c>
      <c r="F235" s="231" t="s">
        <v>191</v>
      </c>
      <c r="G235" s="228"/>
      <c r="H235" s="230" t="s">
        <v>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139</v>
      </c>
      <c r="AU235" s="237" t="s">
        <v>90</v>
      </c>
      <c r="AV235" s="13" t="s">
        <v>88</v>
      </c>
      <c r="AW235" s="13" t="s">
        <v>36</v>
      </c>
      <c r="AX235" s="13" t="s">
        <v>80</v>
      </c>
      <c r="AY235" s="237" t="s">
        <v>130</v>
      </c>
    </row>
    <row r="236" s="13" customFormat="1">
      <c r="A236" s="13"/>
      <c r="B236" s="227"/>
      <c r="C236" s="228"/>
      <c r="D236" s="229" t="s">
        <v>139</v>
      </c>
      <c r="E236" s="230" t="s">
        <v>1</v>
      </c>
      <c r="F236" s="231" t="s">
        <v>258</v>
      </c>
      <c r="G236" s="228"/>
      <c r="H236" s="230" t="s">
        <v>1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139</v>
      </c>
      <c r="AU236" s="237" t="s">
        <v>90</v>
      </c>
      <c r="AV236" s="13" t="s">
        <v>88</v>
      </c>
      <c r="AW236" s="13" t="s">
        <v>36</v>
      </c>
      <c r="AX236" s="13" t="s">
        <v>80</v>
      </c>
      <c r="AY236" s="237" t="s">
        <v>130</v>
      </c>
    </row>
    <row r="237" s="13" customFormat="1">
      <c r="A237" s="13"/>
      <c r="B237" s="227"/>
      <c r="C237" s="228"/>
      <c r="D237" s="229" t="s">
        <v>139</v>
      </c>
      <c r="E237" s="230" t="s">
        <v>1</v>
      </c>
      <c r="F237" s="231" t="s">
        <v>270</v>
      </c>
      <c r="G237" s="228"/>
      <c r="H237" s="230" t="s">
        <v>1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139</v>
      </c>
      <c r="AU237" s="237" t="s">
        <v>90</v>
      </c>
      <c r="AV237" s="13" t="s">
        <v>88</v>
      </c>
      <c r="AW237" s="13" t="s">
        <v>36</v>
      </c>
      <c r="AX237" s="13" t="s">
        <v>80</v>
      </c>
      <c r="AY237" s="237" t="s">
        <v>130</v>
      </c>
    </row>
    <row r="238" s="14" customFormat="1">
      <c r="A238" s="14"/>
      <c r="B238" s="238"/>
      <c r="C238" s="239"/>
      <c r="D238" s="229" t="s">
        <v>139</v>
      </c>
      <c r="E238" s="240" t="s">
        <v>1</v>
      </c>
      <c r="F238" s="241" t="s">
        <v>271</v>
      </c>
      <c r="G238" s="239"/>
      <c r="H238" s="242">
        <v>22.530000000000001</v>
      </c>
      <c r="I238" s="243"/>
      <c r="J238" s="239"/>
      <c r="K238" s="239"/>
      <c r="L238" s="244"/>
      <c r="M238" s="245"/>
      <c r="N238" s="246"/>
      <c r="O238" s="246"/>
      <c r="P238" s="246"/>
      <c r="Q238" s="246"/>
      <c r="R238" s="246"/>
      <c r="S238" s="246"/>
      <c r="T238" s="24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8" t="s">
        <v>139</v>
      </c>
      <c r="AU238" s="248" t="s">
        <v>90</v>
      </c>
      <c r="AV238" s="14" t="s">
        <v>90</v>
      </c>
      <c r="AW238" s="14" t="s">
        <v>36</v>
      </c>
      <c r="AX238" s="14" t="s">
        <v>80</v>
      </c>
      <c r="AY238" s="248" t="s">
        <v>130</v>
      </c>
    </row>
    <row r="239" s="13" customFormat="1">
      <c r="A239" s="13"/>
      <c r="B239" s="227"/>
      <c r="C239" s="228"/>
      <c r="D239" s="229" t="s">
        <v>139</v>
      </c>
      <c r="E239" s="230" t="s">
        <v>1</v>
      </c>
      <c r="F239" s="231" t="s">
        <v>272</v>
      </c>
      <c r="G239" s="228"/>
      <c r="H239" s="230" t="s">
        <v>1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139</v>
      </c>
      <c r="AU239" s="237" t="s">
        <v>90</v>
      </c>
      <c r="AV239" s="13" t="s">
        <v>88</v>
      </c>
      <c r="AW239" s="13" t="s">
        <v>36</v>
      </c>
      <c r="AX239" s="13" t="s">
        <v>80</v>
      </c>
      <c r="AY239" s="237" t="s">
        <v>130</v>
      </c>
    </row>
    <row r="240" s="14" customFormat="1">
      <c r="A240" s="14"/>
      <c r="B240" s="238"/>
      <c r="C240" s="239"/>
      <c r="D240" s="229" t="s">
        <v>139</v>
      </c>
      <c r="E240" s="240" t="s">
        <v>1</v>
      </c>
      <c r="F240" s="241" t="s">
        <v>273</v>
      </c>
      <c r="G240" s="239"/>
      <c r="H240" s="242">
        <v>7.9500000000000002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8" t="s">
        <v>139</v>
      </c>
      <c r="AU240" s="248" t="s">
        <v>90</v>
      </c>
      <c r="AV240" s="14" t="s">
        <v>90</v>
      </c>
      <c r="AW240" s="14" t="s">
        <v>36</v>
      </c>
      <c r="AX240" s="14" t="s">
        <v>80</v>
      </c>
      <c r="AY240" s="248" t="s">
        <v>130</v>
      </c>
    </row>
    <row r="241" s="14" customFormat="1">
      <c r="A241" s="14"/>
      <c r="B241" s="238"/>
      <c r="C241" s="239"/>
      <c r="D241" s="229" t="s">
        <v>139</v>
      </c>
      <c r="E241" s="240" t="s">
        <v>1</v>
      </c>
      <c r="F241" s="241" t="s">
        <v>194</v>
      </c>
      <c r="G241" s="239"/>
      <c r="H241" s="242">
        <v>28</v>
      </c>
      <c r="I241" s="243"/>
      <c r="J241" s="239"/>
      <c r="K241" s="239"/>
      <c r="L241" s="244"/>
      <c r="M241" s="245"/>
      <c r="N241" s="246"/>
      <c r="O241" s="246"/>
      <c r="P241" s="246"/>
      <c r="Q241" s="246"/>
      <c r="R241" s="246"/>
      <c r="S241" s="246"/>
      <c r="T241" s="24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8" t="s">
        <v>139</v>
      </c>
      <c r="AU241" s="248" t="s">
        <v>90</v>
      </c>
      <c r="AV241" s="14" t="s">
        <v>90</v>
      </c>
      <c r="AW241" s="14" t="s">
        <v>36</v>
      </c>
      <c r="AX241" s="14" t="s">
        <v>80</v>
      </c>
      <c r="AY241" s="248" t="s">
        <v>130</v>
      </c>
    </row>
    <row r="242" s="14" customFormat="1">
      <c r="A242" s="14"/>
      <c r="B242" s="238"/>
      <c r="C242" s="239"/>
      <c r="D242" s="229" t="s">
        <v>139</v>
      </c>
      <c r="E242" s="240" t="s">
        <v>1</v>
      </c>
      <c r="F242" s="241" t="s">
        <v>274</v>
      </c>
      <c r="G242" s="239"/>
      <c r="H242" s="242">
        <v>15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8" t="s">
        <v>139</v>
      </c>
      <c r="AU242" s="248" t="s">
        <v>90</v>
      </c>
      <c r="AV242" s="14" t="s">
        <v>90</v>
      </c>
      <c r="AW242" s="14" t="s">
        <v>36</v>
      </c>
      <c r="AX242" s="14" t="s">
        <v>80</v>
      </c>
      <c r="AY242" s="248" t="s">
        <v>130</v>
      </c>
    </row>
    <row r="243" s="14" customFormat="1">
      <c r="A243" s="14"/>
      <c r="B243" s="238"/>
      <c r="C243" s="239"/>
      <c r="D243" s="229" t="s">
        <v>139</v>
      </c>
      <c r="E243" s="240" t="s">
        <v>1</v>
      </c>
      <c r="F243" s="241" t="s">
        <v>275</v>
      </c>
      <c r="G243" s="239"/>
      <c r="H243" s="242">
        <v>8.0899999999999999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8" t="s">
        <v>139</v>
      </c>
      <c r="AU243" s="248" t="s">
        <v>90</v>
      </c>
      <c r="AV243" s="14" t="s">
        <v>90</v>
      </c>
      <c r="AW243" s="14" t="s">
        <v>36</v>
      </c>
      <c r="AX243" s="14" t="s">
        <v>80</v>
      </c>
      <c r="AY243" s="248" t="s">
        <v>130</v>
      </c>
    </row>
    <row r="244" s="14" customFormat="1">
      <c r="A244" s="14"/>
      <c r="B244" s="238"/>
      <c r="C244" s="239"/>
      <c r="D244" s="229" t="s">
        <v>139</v>
      </c>
      <c r="E244" s="240" t="s">
        <v>1</v>
      </c>
      <c r="F244" s="241" t="s">
        <v>276</v>
      </c>
      <c r="G244" s="239"/>
      <c r="H244" s="242">
        <v>10.130000000000001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139</v>
      </c>
      <c r="AU244" s="248" t="s">
        <v>90</v>
      </c>
      <c r="AV244" s="14" t="s">
        <v>90</v>
      </c>
      <c r="AW244" s="14" t="s">
        <v>36</v>
      </c>
      <c r="AX244" s="14" t="s">
        <v>80</v>
      </c>
      <c r="AY244" s="248" t="s">
        <v>130</v>
      </c>
    </row>
    <row r="245" s="13" customFormat="1">
      <c r="A245" s="13"/>
      <c r="B245" s="227"/>
      <c r="C245" s="228"/>
      <c r="D245" s="229" t="s">
        <v>139</v>
      </c>
      <c r="E245" s="230" t="s">
        <v>1</v>
      </c>
      <c r="F245" s="231" t="s">
        <v>287</v>
      </c>
      <c r="G245" s="228"/>
      <c r="H245" s="230" t="s">
        <v>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139</v>
      </c>
      <c r="AU245" s="237" t="s">
        <v>90</v>
      </c>
      <c r="AV245" s="13" t="s">
        <v>88</v>
      </c>
      <c r="AW245" s="13" t="s">
        <v>36</v>
      </c>
      <c r="AX245" s="13" t="s">
        <v>80</v>
      </c>
      <c r="AY245" s="237" t="s">
        <v>130</v>
      </c>
    </row>
    <row r="246" s="14" customFormat="1">
      <c r="A246" s="14"/>
      <c r="B246" s="238"/>
      <c r="C246" s="239"/>
      <c r="D246" s="229" t="s">
        <v>139</v>
      </c>
      <c r="E246" s="240" t="s">
        <v>1</v>
      </c>
      <c r="F246" s="241" t="s">
        <v>288</v>
      </c>
      <c r="G246" s="239"/>
      <c r="H246" s="242">
        <v>30.800000000000001</v>
      </c>
      <c r="I246" s="243"/>
      <c r="J246" s="239"/>
      <c r="K246" s="239"/>
      <c r="L246" s="244"/>
      <c r="M246" s="245"/>
      <c r="N246" s="246"/>
      <c r="O246" s="246"/>
      <c r="P246" s="246"/>
      <c r="Q246" s="246"/>
      <c r="R246" s="246"/>
      <c r="S246" s="246"/>
      <c r="T246" s="24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8" t="s">
        <v>139</v>
      </c>
      <c r="AU246" s="248" t="s">
        <v>90</v>
      </c>
      <c r="AV246" s="14" t="s">
        <v>90</v>
      </c>
      <c r="AW246" s="14" t="s">
        <v>36</v>
      </c>
      <c r="AX246" s="14" t="s">
        <v>80</v>
      </c>
      <c r="AY246" s="248" t="s">
        <v>130</v>
      </c>
    </row>
    <row r="247" s="15" customFormat="1">
      <c r="A247" s="15"/>
      <c r="B247" s="249"/>
      <c r="C247" s="250"/>
      <c r="D247" s="229" t="s">
        <v>139</v>
      </c>
      <c r="E247" s="251" t="s">
        <v>1</v>
      </c>
      <c r="F247" s="252" t="s">
        <v>153</v>
      </c>
      <c r="G247" s="250"/>
      <c r="H247" s="253">
        <v>122.5</v>
      </c>
      <c r="I247" s="254"/>
      <c r="J247" s="250"/>
      <c r="K247" s="250"/>
      <c r="L247" s="255"/>
      <c r="M247" s="256"/>
      <c r="N247" s="257"/>
      <c r="O247" s="257"/>
      <c r="P247" s="257"/>
      <c r="Q247" s="257"/>
      <c r="R247" s="257"/>
      <c r="S247" s="257"/>
      <c r="T247" s="25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9" t="s">
        <v>139</v>
      </c>
      <c r="AU247" s="259" t="s">
        <v>90</v>
      </c>
      <c r="AV247" s="15" t="s">
        <v>137</v>
      </c>
      <c r="AW247" s="15" t="s">
        <v>36</v>
      </c>
      <c r="AX247" s="15" t="s">
        <v>88</v>
      </c>
      <c r="AY247" s="259" t="s">
        <v>130</v>
      </c>
    </row>
    <row r="248" s="2" customFormat="1" ht="33" customHeight="1">
      <c r="A248" s="38"/>
      <c r="B248" s="39"/>
      <c r="C248" s="214" t="s">
        <v>289</v>
      </c>
      <c r="D248" s="214" t="s">
        <v>132</v>
      </c>
      <c r="E248" s="215" t="s">
        <v>290</v>
      </c>
      <c r="F248" s="216" t="s">
        <v>291</v>
      </c>
      <c r="G248" s="217" t="s">
        <v>189</v>
      </c>
      <c r="H248" s="218">
        <v>30.800000000000001</v>
      </c>
      <c r="I248" s="219"/>
      <c r="J248" s="220">
        <f>ROUND(I248*H248,2)</f>
        <v>0</v>
      </c>
      <c r="K248" s="216" t="s">
        <v>136</v>
      </c>
      <c r="L248" s="44"/>
      <c r="M248" s="221" t="s">
        <v>1</v>
      </c>
      <c r="N248" s="222" t="s">
        <v>45</v>
      </c>
      <c r="O248" s="91"/>
      <c r="P248" s="223">
        <f>O248*H248</f>
        <v>0</v>
      </c>
      <c r="Q248" s="223">
        <v>0.01162</v>
      </c>
      <c r="R248" s="223">
        <f>Q248*H248</f>
        <v>0.35789599999999999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137</v>
      </c>
      <c r="AT248" s="225" t="s">
        <v>132</v>
      </c>
      <c r="AU248" s="225" t="s">
        <v>90</v>
      </c>
      <c r="AY248" s="17" t="s">
        <v>130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88</v>
      </c>
      <c r="BK248" s="226">
        <f>ROUND(I248*H248,2)</f>
        <v>0</v>
      </c>
      <c r="BL248" s="17" t="s">
        <v>137</v>
      </c>
      <c r="BM248" s="225" t="s">
        <v>292</v>
      </c>
    </row>
    <row r="249" s="13" customFormat="1">
      <c r="A249" s="13"/>
      <c r="B249" s="227"/>
      <c r="C249" s="228"/>
      <c r="D249" s="229" t="s">
        <v>139</v>
      </c>
      <c r="E249" s="230" t="s">
        <v>1</v>
      </c>
      <c r="F249" s="231" t="s">
        <v>191</v>
      </c>
      <c r="G249" s="228"/>
      <c r="H249" s="230" t="s">
        <v>1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139</v>
      </c>
      <c r="AU249" s="237" t="s">
        <v>90</v>
      </c>
      <c r="AV249" s="13" t="s">
        <v>88</v>
      </c>
      <c r="AW249" s="13" t="s">
        <v>36</v>
      </c>
      <c r="AX249" s="13" t="s">
        <v>80</v>
      </c>
      <c r="AY249" s="237" t="s">
        <v>130</v>
      </c>
    </row>
    <row r="250" s="14" customFormat="1">
      <c r="A250" s="14"/>
      <c r="B250" s="238"/>
      <c r="C250" s="239"/>
      <c r="D250" s="229" t="s">
        <v>139</v>
      </c>
      <c r="E250" s="240" t="s">
        <v>1</v>
      </c>
      <c r="F250" s="241" t="s">
        <v>293</v>
      </c>
      <c r="G250" s="239"/>
      <c r="H250" s="242">
        <v>30.800000000000001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8" t="s">
        <v>139</v>
      </c>
      <c r="AU250" s="248" t="s">
        <v>90</v>
      </c>
      <c r="AV250" s="14" t="s">
        <v>90</v>
      </c>
      <c r="AW250" s="14" t="s">
        <v>36</v>
      </c>
      <c r="AX250" s="14" t="s">
        <v>80</v>
      </c>
      <c r="AY250" s="248" t="s">
        <v>130</v>
      </c>
    </row>
    <row r="251" s="15" customFormat="1">
      <c r="A251" s="15"/>
      <c r="B251" s="249"/>
      <c r="C251" s="250"/>
      <c r="D251" s="229" t="s">
        <v>139</v>
      </c>
      <c r="E251" s="251" t="s">
        <v>1</v>
      </c>
      <c r="F251" s="252" t="s">
        <v>153</v>
      </c>
      <c r="G251" s="250"/>
      <c r="H251" s="253">
        <v>30.800000000000001</v>
      </c>
      <c r="I251" s="254"/>
      <c r="J251" s="250"/>
      <c r="K251" s="250"/>
      <c r="L251" s="255"/>
      <c r="M251" s="256"/>
      <c r="N251" s="257"/>
      <c r="O251" s="257"/>
      <c r="P251" s="257"/>
      <c r="Q251" s="257"/>
      <c r="R251" s="257"/>
      <c r="S251" s="257"/>
      <c r="T251" s="25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9" t="s">
        <v>139</v>
      </c>
      <c r="AU251" s="259" t="s">
        <v>90</v>
      </c>
      <c r="AV251" s="15" t="s">
        <v>137</v>
      </c>
      <c r="AW251" s="15" t="s">
        <v>36</v>
      </c>
      <c r="AX251" s="15" t="s">
        <v>88</v>
      </c>
      <c r="AY251" s="259" t="s">
        <v>130</v>
      </c>
    </row>
    <row r="252" s="2" customFormat="1" ht="33" customHeight="1">
      <c r="A252" s="38"/>
      <c r="B252" s="39"/>
      <c r="C252" s="214" t="s">
        <v>294</v>
      </c>
      <c r="D252" s="214" t="s">
        <v>132</v>
      </c>
      <c r="E252" s="215" t="s">
        <v>295</v>
      </c>
      <c r="F252" s="216" t="s">
        <v>296</v>
      </c>
      <c r="G252" s="217" t="s">
        <v>189</v>
      </c>
      <c r="H252" s="218">
        <v>69.170000000000002</v>
      </c>
      <c r="I252" s="219"/>
      <c r="J252" s="220">
        <f>ROUND(I252*H252,2)</f>
        <v>0</v>
      </c>
      <c r="K252" s="216" t="s">
        <v>136</v>
      </c>
      <c r="L252" s="44"/>
      <c r="M252" s="221" t="s">
        <v>1</v>
      </c>
      <c r="N252" s="222" t="s">
        <v>45</v>
      </c>
      <c r="O252" s="91"/>
      <c r="P252" s="223">
        <f>O252*H252</f>
        <v>0</v>
      </c>
      <c r="Q252" s="223">
        <v>0.038850000000000003</v>
      </c>
      <c r="R252" s="223">
        <f>Q252*H252</f>
        <v>2.6872545000000003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137</v>
      </c>
      <c r="AT252" s="225" t="s">
        <v>132</v>
      </c>
      <c r="AU252" s="225" t="s">
        <v>90</v>
      </c>
      <c r="AY252" s="17" t="s">
        <v>130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88</v>
      </c>
      <c r="BK252" s="226">
        <f>ROUND(I252*H252,2)</f>
        <v>0</v>
      </c>
      <c r="BL252" s="17" t="s">
        <v>137</v>
      </c>
      <c r="BM252" s="225" t="s">
        <v>297</v>
      </c>
    </row>
    <row r="253" s="13" customFormat="1">
      <c r="A253" s="13"/>
      <c r="B253" s="227"/>
      <c r="C253" s="228"/>
      <c r="D253" s="229" t="s">
        <v>139</v>
      </c>
      <c r="E253" s="230" t="s">
        <v>1</v>
      </c>
      <c r="F253" s="231" t="s">
        <v>268</v>
      </c>
      <c r="G253" s="228"/>
      <c r="H253" s="230" t="s">
        <v>1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139</v>
      </c>
      <c r="AU253" s="237" t="s">
        <v>90</v>
      </c>
      <c r="AV253" s="13" t="s">
        <v>88</v>
      </c>
      <c r="AW253" s="13" t="s">
        <v>36</v>
      </c>
      <c r="AX253" s="13" t="s">
        <v>80</v>
      </c>
      <c r="AY253" s="237" t="s">
        <v>130</v>
      </c>
    </row>
    <row r="254" s="13" customFormat="1">
      <c r="A254" s="13"/>
      <c r="B254" s="227"/>
      <c r="C254" s="228"/>
      <c r="D254" s="229" t="s">
        <v>139</v>
      </c>
      <c r="E254" s="230" t="s">
        <v>1</v>
      </c>
      <c r="F254" s="231" t="s">
        <v>298</v>
      </c>
      <c r="G254" s="228"/>
      <c r="H254" s="230" t="s">
        <v>1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139</v>
      </c>
      <c r="AU254" s="237" t="s">
        <v>90</v>
      </c>
      <c r="AV254" s="13" t="s">
        <v>88</v>
      </c>
      <c r="AW254" s="13" t="s">
        <v>36</v>
      </c>
      <c r="AX254" s="13" t="s">
        <v>80</v>
      </c>
      <c r="AY254" s="237" t="s">
        <v>130</v>
      </c>
    </row>
    <row r="255" s="14" customFormat="1">
      <c r="A255" s="14"/>
      <c r="B255" s="238"/>
      <c r="C255" s="239"/>
      <c r="D255" s="229" t="s">
        <v>139</v>
      </c>
      <c r="E255" s="240" t="s">
        <v>1</v>
      </c>
      <c r="F255" s="241" t="s">
        <v>273</v>
      </c>
      <c r="G255" s="239"/>
      <c r="H255" s="242">
        <v>7.9500000000000002</v>
      </c>
      <c r="I255" s="243"/>
      <c r="J255" s="239"/>
      <c r="K255" s="239"/>
      <c r="L255" s="244"/>
      <c r="M255" s="245"/>
      <c r="N255" s="246"/>
      <c r="O255" s="246"/>
      <c r="P255" s="246"/>
      <c r="Q255" s="246"/>
      <c r="R255" s="246"/>
      <c r="S255" s="246"/>
      <c r="T255" s="24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8" t="s">
        <v>139</v>
      </c>
      <c r="AU255" s="248" t="s">
        <v>90</v>
      </c>
      <c r="AV255" s="14" t="s">
        <v>90</v>
      </c>
      <c r="AW255" s="14" t="s">
        <v>36</v>
      </c>
      <c r="AX255" s="14" t="s">
        <v>80</v>
      </c>
      <c r="AY255" s="248" t="s">
        <v>130</v>
      </c>
    </row>
    <row r="256" s="14" customFormat="1">
      <c r="A256" s="14"/>
      <c r="B256" s="238"/>
      <c r="C256" s="239"/>
      <c r="D256" s="229" t="s">
        <v>139</v>
      </c>
      <c r="E256" s="240" t="s">
        <v>1</v>
      </c>
      <c r="F256" s="241" t="s">
        <v>194</v>
      </c>
      <c r="G256" s="239"/>
      <c r="H256" s="242">
        <v>28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8" t="s">
        <v>139</v>
      </c>
      <c r="AU256" s="248" t="s">
        <v>90</v>
      </c>
      <c r="AV256" s="14" t="s">
        <v>90</v>
      </c>
      <c r="AW256" s="14" t="s">
        <v>36</v>
      </c>
      <c r="AX256" s="14" t="s">
        <v>80</v>
      </c>
      <c r="AY256" s="248" t="s">
        <v>130</v>
      </c>
    </row>
    <row r="257" s="14" customFormat="1">
      <c r="A257" s="14"/>
      <c r="B257" s="238"/>
      <c r="C257" s="239"/>
      <c r="D257" s="229" t="s">
        <v>139</v>
      </c>
      <c r="E257" s="240" t="s">
        <v>1</v>
      </c>
      <c r="F257" s="241" t="s">
        <v>274</v>
      </c>
      <c r="G257" s="239"/>
      <c r="H257" s="242">
        <v>15</v>
      </c>
      <c r="I257" s="243"/>
      <c r="J257" s="239"/>
      <c r="K257" s="239"/>
      <c r="L257" s="244"/>
      <c r="M257" s="245"/>
      <c r="N257" s="246"/>
      <c r="O257" s="246"/>
      <c r="P257" s="246"/>
      <c r="Q257" s="246"/>
      <c r="R257" s="246"/>
      <c r="S257" s="246"/>
      <c r="T257" s="24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8" t="s">
        <v>139</v>
      </c>
      <c r="AU257" s="248" t="s">
        <v>90</v>
      </c>
      <c r="AV257" s="14" t="s">
        <v>90</v>
      </c>
      <c r="AW257" s="14" t="s">
        <v>36</v>
      </c>
      <c r="AX257" s="14" t="s">
        <v>80</v>
      </c>
      <c r="AY257" s="248" t="s">
        <v>130</v>
      </c>
    </row>
    <row r="258" s="14" customFormat="1">
      <c r="A258" s="14"/>
      <c r="B258" s="238"/>
      <c r="C258" s="239"/>
      <c r="D258" s="229" t="s">
        <v>139</v>
      </c>
      <c r="E258" s="240" t="s">
        <v>1</v>
      </c>
      <c r="F258" s="241" t="s">
        <v>275</v>
      </c>
      <c r="G258" s="239"/>
      <c r="H258" s="242">
        <v>8.0899999999999999</v>
      </c>
      <c r="I258" s="243"/>
      <c r="J258" s="239"/>
      <c r="K258" s="239"/>
      <c r="L258" s="244"/>
      <c r="M258" s="245"/>
      <c r="N258" s="246"/>
      <c r="O258" s="246"/>
      <c r="P258" s="246"/>
      <c r="Q258" s="246"/>
      <c r="R258" s="246"/>
      <c r="S258" s="246"/>
      <c r="T258" s="24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8" t="s">
        <v>139</v>
      </c>
      <c r="AU258" s="248" t="s">
        <v>90</v>
      </c>
      <c r="AV258" s="14" t="s">
        <v>90</v>
      </c>
      <c r="AW258" s="14" t="s">
        <v>36</v>
      </c>
      <c r="AX258" s="14" t="s">
        <v>80</v>
      </c>
      <c r="AY258" s="248" t="s">
        <v>130</v>
      </c>
    </row>
    <row r="259" s="14" customFormat="1">
      <c r="A259" s="14"/>
      <c r="B259" s="238"/>
      <c r="C259" s="239"/>
      <c r="D259" s="229" t="s">
        <v>139</v>
      </c>
      <c r="E259" s="240" t="s">
        <v>1</v>
      </c>
      <c r="F259" s="241" t="s">
        <v>276</v>
      </c>
      <c r="G259" s="239"/>
      <c r="H259" s="242">
        <v>10.130000000000001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139</v>
      </c>
      <c r="AU259" s="248" t="s">
        <v>90</v>
      </c>
      <c r="AV259" s="14" t="s">
        <v>90</v>
      </c>
      <c r="AW259" s="14" t="s">
        <v>36</v>
      </c>
      <c r="AX259" s="14" t="s">
        <v>80</v>
      </c>
      <c r="AY259" s="248" t="s">
        <v>130</v>
      </c>
    </row>
    <row r="260" s="15" customFormat="1">
      <c r="A260" s="15"/>
      <c r="B260" s="249"/>
      <c r="C260" s="250"/>
      <c r="D260" s="229" t="s">
        <v>139</v>
      </c>
      <c r="E260" s="251" t="s">
        <v>1</v>
      </c>
      <c r="F260" s="252" t="s">
        <v>153</v>
      </c>
      <c r="G260" s="250"/>
      <c r="H260" s="253">
        <v>69.170000000000002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9" t="s">
        <v>139</v>
      </c>
      <c r="AU260" s="259" t="s">
        <v>90</v>
      </c>
      <c r="AV260" s="15" t="s">
        <v>137</v>
      </c>
      <c r="AW260" s="15" t="s">
        <v>36</v>
      </c>
      <c r="AX260" s="15" t="s">
        <v>88</v>
      </c>
      <c r="AY260" s="259" t="s">
        <v>130</v>
      </c>
    </row>
    <row r="261" s="2" customFormat="1" ht="37.8" customHeight="1">
      <c r="A261" s="38"/>
      <c r="B261" s="39"/>
      <c r="C261" s="214" t="s">
        <v>299</v>
      </c>
      <c r="D261" s="214" t="s">
        <v>132</v>
      </c>
      <c r="E261" s="215" t="s">
        <v>300</v>
      </c>
      <c r="F261" s="216" t="s">
        <v>301</v>
      </c>
      <c r="G261" s="217" t="s">
        <v>189</v>
      </c>
      <c r="H261" s="218">
        <v>15</v>
      </c>
      <c r="I261" s="219"/>
      <c r="J261" s="220">
        <f>ROUND(I261*H261,2)</f>
        <v>0</v>
      </c>
      <c r="K261" s="216" t="s">
        <v>136</v>
      </c>
      <c r="L261" s="44"/>
      <c r="M261" s="221" t="s">
        <v>1</v>
      </c>
      <c r="N261" s="222" t="s">
        <v>45</v>
      </c>
      <c r="O261" s="91"/>
      <c r="P261" s="223">
        <f>O261*H261</f>
        <v>0</v>
      </c>
      <c r="Q261" s="223">
        <v>0.042200000000000001</v>
      </c>
      <c r="R261" s="223">
        <f>Q261*H261</f>
        <v>0.63300000000000001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137</v>
      </c>
      <c r="AT261" s="225" t="s">
        <v>132</v>
      </c>
      <c r="AU261" s="225" t="s">
        <v>90</v>
      </c>
      <c r="AY261" s="17" t="s">
        <v>130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88</v>
      </c>
      <c r="BK261" s="226">
        <f>ROUND(I261*H261,2)</f>
        <v>0</v>
      </c>
      <c r="BL261" s="17" t="s">
        <v>137</v>
      </c>
      <c r="BM261" s="225" t="s">
        <v>302</v>
      </c>
    </row>
    <row r="262" s="13" customFormat="1">
      <c r="A262" s="13"/>
      <c r="B262" s="227"/>
      <c r="C262" s="228"/>
      <c r="D262" s="229" t="s">
        <v>139</v>
      </c>
      <c r="E262" s="230" t="s">
        <v>1</v>
      </c>
      <c r="F262" s="231" t="s">
        <v>191</v>
      </c>
      <c r="G262" s="228"/>
      <c r="H262" s="230" t="s">
        <v>1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139</v>
      </c>
      <c r="AU262" s="237" t="s">
        <v>90</v>
      </c>
      <c r="AV262" s="13" t="s">
        <v>88</v>
      </c>
      <c r="AW262" s="13" t="s">
        <v>36</v>
      </c>
      <c r="AX262" s="13" t="s">
        <v>80</v>
      </c>
      <c r="AY262" s="237" t="s">
        <v>130</v>
      </c>
    </row>
    <row r="263" s="13" customFormat="1">
      <c r="A263" s="13"/>
      <c r="B263" s="227"/>
      <c r="C263" s="228"/>
      <c r="D263" s="229" t="s">
        <v>139</v>
      </c>
      <c r="E263" s="230" t="s">
        <v>1</v>
      </c>
      <c r="F263" s="231" t="s">
        <v>303</v>
      </c>
      <c r="G263" s="228"/>
      <c r="H263" s="230" t="s">
        <v>1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139</v>
      </c>
      <c r="AU263" s="237" t="s">
        <v>90</v>
      </c>
      <c r="AV263" s="13" t="s">
        <v>88</v>
      </c>
      <c r="AW263" s="13" t="s">
        <v>36</v>
      </c>
      <c r="AX263" s="13" t="s">
        <v>80</v>
      </c>
      <c r="AY263" s="237" t="s">
        <v>130</v>
      </c>
    </row>
    <row r="264" s="14" customFormat="1">
      <c r="A264" s="14"/>
      <c r="B264" s="238"/>
      <c r="C264" s="239"/>
      <c r="D264" s="229" t="s">
        <v>139</v>
      </c>
      <c r="E264" s="240" t="s">
        <v>1</v>
      </c>
      <c r="F264" s="241" t="s">
        <v>304</v>
      </c>
      <c r="G264" s="239"/>
      <c r="H264" s="242">
        <v>15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8" t="s">
        <v>139</v>
      </c>
      <c r="AU264" s="248" t="s">
        <v>90</v>
      </c>
      <c r="AV264" s="14" t="s">
        <v>90</v>
      </c>
      <c r="AW264" s="14" t="s">
        <v>36</v>
      </c>
      <c r="AX264" s="14" t="s">
        <v>80</v>
      </c>
      <c r="AY264" s="248" t="s">
        <v>130</v>
      </c>
    </row>
    <row r="265" s="15" customFormat="1">
      <c r="A265" s="15"/>
      <c r="B265" s="249"/>
      <c r="C265" s="250"/>
      <c r="D265" s="229" t="s">
        <v>139</v>
      </c>
      <c r="E265" s="251" t="s">
        <v>1</v>
      </c>
      <c r="F265" s="252" t="s">
        <v>153</v>
      </c>
      <c r="G265" s="250"/>
      <c r="H265" s="253">
        <v>15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9" t="s">
        <v>139</v>
      </c>
      <c r="AU265" s="259" t="s">
        <v>90</v>
      </c>
      <c r="AV265" s="15" t="s">
        <v>137</v>
      </c>
      <c r="AW265" s="15" t="s">
        <v>36</v>
      </c>
      <c r="AX265" s="15" t="s">
        <v>88</v>
      </c>
      <c r="AY265" s="259" t="s">
        <v>130</v>
      </c>
    </row>
    <row r="266" s="2" customFormat="1" ht="37.8" customHeight="1">
      <c r="A266" s="38"/>
      <c r="B266" s="39"/>
      <c r="C266" s="214" t="s">
        <v>305</v>
      </c>
      <c r="D266" s="214" t="s">
        <v>132</v>
      </c>
      <c r="E266" s="215" t="s">
        <v>306</v>
      </c>
      <c r="F266" s="216" t="s">
        <v>307</v>
      </c>
      <c r="G266" s="217" t="s">
        <v>189</v>
      </c>
      <c r="H266" s="218">
        <v>22.530000000000001</v>
      </c>
      <c r="I266" s="219"/>
      <c r="J266" s="220">
        <f>ROUND(I266*H266,2)</f>
        <v>0</v>
      </c>
      <c r="K266" s="216" t="s">
        <v>136</v>
      </c>
      <c r="L266" s="44"/>
      <c r="M266" s="221" t="s">
        <v>1</v>
      </c>
      <c r="N266" s="222" t="s">
        <v>45</v>
      </c>
      <c r="O266" s="91"/>
      <c r="P266" s="223">
        <f>O266*H266</f>
        <v>0</v>
      </c>
      <c r="Q266" s="223">
        <v>0.040289999999999999</v>
      </c>
      <c r="R266" s="223">
        <f>Q266*H266</f>
        <v>0.90773370000000009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137</v>
      </c>
      <c r="AT266" s="225" t="s">
        <v>132</v>
      </c>
      <c r="AU266" s="225" t="s">
        <v>90</v>
      </c>
      <c r="AY266" s="17" t="s">
        <v>130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88</v>
      </c>
      <c r="BK266" s="226">
        <f>ROUND(I266*H266,2)</f>
        <v>0</v>
      </c>
      <c r="BL266" s="17" t="s">
        <v>137</v>
      </c>
      <c r="BM266" s="225" t="s">
        <v>308</v>
      </c>
    </row>
    <row r="267" s="13" customFormat="1">
      <c r="A267" s="13"/>
      <c r="B267" s="227"/>
      <c r="C267" s="228"/>
      <c r="D267" s="229" t="s">
        <v>139</v>
      </c>
      <c r="E267" s="230" t="s">
        <v>1</v>
      </c>
      <c r="F267" s="231" t="s">
        <v>268</v>
      </c>
      <c r="G267" s="228"/>
      <c r="H267" s="230" t="s">
        <v>1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7" t="s">
        <v>139</v>
      </c>
      <c r="AU267" s="237" t="s">
        <v>90</v>
      </c>
      <c r="AV267" s="13" t="s">
        <v>88</v>
      </c>
      <c r="AW267" s="13" t="s">
        <v>36</v>
      </c>
      <c r="AX267" s="13" t="s">
        <v>80</v>
      </c>
      <c r="AY267" s="237" t="s">
        <v>130</v>
      </c>
    </row>
    <row r="268" s="13" customFormat="1">
      <c r="A268" s="13"/>
      <c r="B268" s="227"/>
      <c r="C268" s="228"/>
      <c r="D268" s="229" t="s">
        <v>139</v>
      </c>
      <c r="E268" s="230" t="s">
        <v>1</v>
      </c>
      <c r="F268" s="231" t="s">
        <v>309</v>
      </c>
      <c r="G268" s="228"/>
      <c r="H268" s="230" t="s">
        <v>1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139</v>
      </c>
      <c r="AU268" s="237" t="s">
        <v>90</v>
      </c>
      <c r="AV268" s="13" t="s">
        <v>88</v>
      </c>
      <c r="AW268" s="13" t="s">
        <v>36</v>
      </c>
      <c r="AX268" s="13" t="s">
        <v>80</v>
      </c>
      <c r="AY268" s="237" t="s">
        <v>130</v>
      </c>
    </row>
    <row r="269" s="14" customFormat="1">
      <c r="A269" s="14"/>
      <c r="B269" s="238"/>
      <c r="C269" s="239"/>
      <c r="D269" s="229" t="s">
        <v>139</v>
      </c>
      <c r="E269" s="240" t="s">
        <v>1</v>
      </c>
      <c r="F269" s="241" t="s">
        <v>310</v>
      </c>
      <c r="G269" s="239"/>
      <c r="H269" s="242">
        <v>22.530000000000001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8" t="s">
        <v>139</v>
      </c>
      <c r="AU269" s="248" t="s">
        <v>90</v>
      </c>
      <c r="AV269" s="14" t="s">
        <v>90</v>
      </c>
      <c r="AW269" s="14" t="s">
        <v>36</v>
      </c>
      <c r="AX269" s="14" t="s">
        <v>88</v>
      </c>
      <c r="AY269" s="248" t="s">
        <v>130</v>
      </c>
    </row>
    <row r="270" s="2" customFormat="1" ht="24.15" customHeight="1">
      <c r="A270" s="38"/>
      <c r="B270" s="39"/>
      <c r="C270" s="214" t="s">
        <v>311</v>
      </c>
      <c r="D270" s="214" t="s">
        <v>132</v>
      </c>
      <c r="E270" s="215" t="s">
        <v>312</v>
      </c>
      <c r="F270" s="216" t="s">
        <v>313</v>
      </c>
      <c r="G270" s="217" t="s">
        <v>189</v>
      </c>
      <c r="H270" s="218">
        <v>69.170000000000002</v>
      </c>
      <c r="I270" s="219"/>
      <c r="J270" s="220">
        <f>ROUND(I270*H270,2)</f>
        <v>0</v>
      </c>
      <c r="K270" s="216" t="s">
        <v>136</v>
      </c>
      <c r="L270" s="44"/>
      <c r="M270" s="221" t="s">
        <v>1</v>
      </c>
      <c r="N270" s="222" t="s">
        <v>45</v>
      </c>
      <c r="O270" s="91"/>
      <c r="P270" s="223">
        <f>O270*H270</f>
        <v>0</v>
      </c>
      <c r="Q270" s="223">
        <v>0.01</v>
      </c>
      <c r="R270" s="223">
        <f>Q270*H270</f>
        <v>0.69169999999999998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137</v>
      </c>
      <c r="AT270" s="225" t="s">
        <v>132</v>
      </c>
      <c r="AU270" s="225" t="s">
        <v>90</v>
      </c>
      <c r="AY270" s="17" t="s">
        <v>130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88</v>
      </c>
      <c r="BK270" s="226">
        <f>ROUND(I270*H270,2)</f>
        <v>0</v>
      </c>
      <c r="BL270" s="17" t="s">
        <v>137</v>
      </c>
      <c r="BM270" s="225" t="s">
        <v>314</v>
      </c>
    </row>
    <row r="271" s="13" customFormat="1">
      <c r="A271" s="13"/>
      <c r="B271" s="227"/>
      <c r="C271" s="228"/>
      <c r="D271" s="229" t="s">
        <v>139</v>
      </c>
      <c r="E271" s="230" t="s">
        <v>1</v>
      </c>
      <c r="F271" s="231" t="s">
        <v>268</v>
      </c>
      <c r="G271" s="228"/>
      <c r="H271" s="230" t="s">
        <v>1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139</v>
      </c>
      <c r="AU271" s="237" t="s">
        <v>90</v>
      </c>
      <c r="AV271" s="13" t="s">
        <v>88</v>
      </c>
      <c r="AW271" s="13" t="s">
        <v>36</v>
      </c>
      <c r="AX271" s="13" t="s">
        <v>80</v>
      </c>
      <c r="AY271" s="237" t="s">
        <v>130</v>
      </c>
    </row>
    <row r="272" s="13" customFormat="1">
      <c r="A272" s="13"/>
      <c r="B272" s="227"/>
      <c r="C272" s="228"/>
      <c r="D272" s="229" t="s">
        <v>139</v>
      </c>
      <c r="E272" s="230" t="s">
        <v>1</v>
      </c>
      <c r="F272" s="231" t="s">
        <v>315</v>
      </c>
      <c r="G272" s="228"/>
      <c r="H272" s="230" t="s">
        <v>1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139</v>
      </c>
      <c r="AU272" s="237" t="s">
        <v>90</v>
      </c>
      <c r="AV272" s="13" t="s">
        <v>88</v>
      </c>
      <c r="AW272" s="13" t="s">
        <v>36</v>
      </c>
      <c r="AX272" s="13" t="s">
        <v>80</v>
      </c>
      <c r="AY272" s="237" t="s">
        <v>130</v>
      </c>
    </row>
    <row r="273" s="14" customFormat="1">
      <c r="A273" s="14"/>
      <c r="B273" s="238"/>
      <c r="C273" s="239"/>
      <c r="D273" s="229" t="s">
        <v>139</v>
      </c>
      <c r="E273" s="240" t="s">
        <v>1</v>
      </c>
      <c r="F273" s="241" t="s">
        <v>273</v>
      </c>
      <c r="G273" s="239"/>
      <c r="H273" s="242">
        <v>7.9500000000000002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139</v>
      </c>
      <c r="AU273" s="248" t="s">
        <v>90</v>
      </c>
      <c r="AV273" s="14" t="s">
        <v>90</v>
      </c>
      <c r="AW273" s="14" t="s">
        <v>36</v>
      </c>
      <c r="AX273" s="14" t="s">
        <v>80</v>
      </c>
      <c r="AY273" s="248" t="s">
        <v>130</v>
      </c>
    </row>
    <row r="274" s="14" customFormat="1">
      <c r="A274" s="14"/>
      <c r="B274" s="238"/>
      <c r="C274" s="239"/>
      <c r="D274" s="229" t="s">
        <v>139</v>
      </c>
      <c r="E274" s="240" t="s">
        <v>1</v>
      </c>
      <c r="F274" s="241" t="s">
        <v>194</v>
      </c>
      <c r="G274" s="239"/>
      <c r="H274" s="242">
        <v>28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8" t="s">
        <v>139</v>
      </c>
      <c r="AU274" s="248" t="s">
        <v>90</v>
      </c>
      <c r="AV274" s="14" t="s">
        <v>90</v>
      </c>
      <c r="AW274" s="14" t="s">
        <v>36</v>
      </c>
      <c r="AX274" s="14" t="s">
        <v>80</v>
      </c>
      <c r="AY274" s="248" t="s">
        <v>130</v>
      </c>
    </row>
    <row r="275" s="14" customFormat="1">
      <c r="A275" s="14"/>
      <c r="B275" s="238"/>
      <c r="C275" s="239"/>
      <c r="D275" s="229" t="s">
        <v>139</v>
      </c>
      <c r="E275" s="240" t="s">
        <v>1</v>
      </c>
      <c r="F275" s="241" t="s">
        <v>274</v>
      </c>
      <c r="G275" s="239"/>
      <c r="H275" s="242">
        <v>15</v>
      </c>
      <c r="I275" s="243"/>
      <c r="J275" s="239"/>
      <c r="K275" s="239"/>
      <c r="L275" s="244"/>
      <c r="M275" s="245"/>
      <c r="N275" s="246"/>
      <c r="O275" s="246"/>
      <c r="P275" s="246"/>
      <c r="Q275" s="246"/>
      <c r="R275" s="246"/>
      <c r="S275" s="246"/>
      <c r="T275" s="24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8" t="s">
        <v>139</v>
      </c>
      <c r="AU275" s="248" t="s">
        <v>90</v>
      </c>
      <c r="AV275" s="14" t="s">
        <v>90</v>
      </c>
      <c r="AW275" s="14" t="s">
        <v>36</v>
      </c>
      <c r="AX275" s="14" t="s">
        <v>80</v>
      </c>
      <c r="AY275" s="248" t="s">
        <v>130</v>
      </c>
    </row>
    <row r="276" s="14" customFormat="1">
      <c r="A276" s="14"/>
      <c r="B276" s="238"/>
      <c r="C276" s="239"/>
      <c r="D276" s="229" t="s">
        <v>139</v>
      </c>
      <c r="E276" s="240" t="s">
        <v>1</v>
      </c>
      <c r="F276" s="241" t="s">
        <v>275</v>
      </c>
      <c r="G276" s="239"/>
      <c r="H276" s="242">
        <v>8.0899999999999999</v>
      </c>
      <c r="I276" s="243"/>
      <c r="J276" s="239"/>
      <c r="K276" s="239"/>
      <c r="L276" s="244"/>
      <c r="M276" s="245"/>
      <c r="N276" s="246"/>
      <c r="O276" s="246"/>
      <c r="P276" s="246"/>
      <c r="Q276" s="246"/>
      <c r="R276" s="246"/>
      <c r="S276" s="246"/>
      <c r="T276" s="24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8" t="s">
        <v>139</v>
      </c>
      <c r="AU276" s="248" t="s">
        <v>90</v>
      </c>
      <c r="AV276" s="14" t="s">
        <v>90</v>
      </c>
      <c r="AW276" s="14" t="s">
        <v>36</v>
      </c>
      <c r="AX276" s="14" t="s">
        <v>80</v>
      </c>
      <c r="AY276" s="248" t="s">
        <v>130</v>
      </c>
    </row>
    <row r="277" s="14" customFormat="1">
      <c r="A277" s="14"/>
      <c r="B277" s="238"/>
      <c r="C277" s="239"/>
      <c r="D277" s="229" t="s">
        <v>139</v>
      </c>
      <c r="E277" s="240" t="s">
        <v>1</v>
      </c>
      <c r="F277" s="241" t="s">
        <v>276</v>
      </c>
      <c r="G277" s="239"/>
      <c r="H277" s="242">
        <v>10.130000000000001</v>
      </c>
      <c r="I277" s="243"/>
      <c r="J277" s="239"/>
      <c r="K277" s="239"/>
      <c r="L277" s="244"/>
      <c r="M277" s="245"/>
      <c r="N277" s="246"/>
      <c r="O277" s="246"/>
      <c r="P277" s="246"/>
      <c r="Q277" s="246"/>
      <c r="R277" s="246"/>
      <c r="S277" s="246"/>
      <c r="T277" s="24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8" t="s">
        <v>139</v>
      </c>
      <c r="AU277" s="248" t="s">
        <v>90</v>
      </c>
      <c r="AV277" s="14" t="s">
        <v>90</v>
      </c>
      <c r="AW277" s="14" t="s">
        <v>36</v>
      </c>
      <c r="AX277" s="14" t="s">
        <v>80</v>
      </c>
      <c r="AY277" s="248" t="s">
        <v>130</v>
      </c>
    </row>
    <row r="278" s="15" customFormat="1">
      <c r="A278" s="15"/>
      <c r="B278" s="249"/>
      <c r="C278" s="250"/>
      <c r="D278" s="229" t="s">
        <v>139</v>
      </c>
      <c r="E278" s="251" t="s">
        <v>1</v>
      </c>
      <c r="F278" s="252" t="s">
        <v>153</v>
      </c>
      <c r="G278" s="250"/>
      <c r="H278" s="253">
        <v>69.170000000000002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9" t="s">
        <v>139</v>
      </c>
      <c r="AU278" s="259" t="s">
        <v>90</v>
      </c>
      <c r="AV278" s="15" t="s">
        <v>137</v>
      </c>
      <c r="AW278" s="15" t="s">
        <v>36</v>
      </c>
      <c r="AX278" s="15" t="s">
        <v>88</v>
      </c>
      <c r="AY278" s="259" t="s">
        <v>130</v>
      </c>
    </row>
    <row r="279" s="2" customFormat="1" ht="24.15" customHeight="1">
      <c r="A279" s="38"/>
      <c r="B279" s="39"/>
      <c r="C279" s="214" t="s">
        <v>316</v>
      </c>
      <c r="D279" s="214" t="s">
        <v>132</v>
      </c>
      <c r="E279" s="215" t="s">
        <v>317</v>
      </c>
      <c r="F279" s="216" t="s">
        <v>318</v>
      </c>
      <c r="G279" s="217" t="s">
        <v>189</v>
      </c>
      <c r="H279" s="218">
        <v>15</v>
      </c>
      <c r="I279" s="219"/>
      <c r="J279" s="220">
        <f>ROUND(I279*H279,2)</f>
        <v>0</v>
      </c>
      <c r="K279" s="216" t="s">
        <v>136</v>
      </c>
      <c r="L279" s="44"/>
      <c r="M279" s="221" t="s">
        <v>1</v>
      </c>
      <c r="N279" s="222" t="s">
        <v>45</v>
      </c>
      <c r="O279" s="91"/>
      <c r="P279" s="223">
        <f>O279*H279</f>
        <v>0</v>
      </c>
      <c r="Q279" s="223">
        <v>0.010670000000000001</v>
      </c>
      <c r="R279" s="223">
        <f>Q279*H279</f>
        <v>0.16005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137</v>
      </c>
      <c r="AT279" s="225" t="s">
        <v>132</v>
      </c>
      <c r="AU279" s="225" t="s">
        <v>90</v>
      </c>
      <c r="AY279" s="17" t="s">
        <v>130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88</v>
      </c>
      <c r="BK279" s="226">
        <f>ROUND(I279*H279,2)</f>
        <v>0</v>
      </c>
      <c r="BL279" s="17" t="s">
        <v>137</v>
      </c>
      <c r="BM279" s="225" t="s">
        <v>319</v>
      </c>
    </row>
    <row r="280" s="13" customFormat="1">
      <c r="A280" s="13"/>
      <c r="B280" s="227"/>
      <c r="C280" s="228"/>
      <c r="D280" s="229" t="s">
        <v>139</v>
      </c>
      <c r="E280" s="230" t="s">
        <v>1</v>
      </c>
      <c r="F280" s="231" t="s">
        <v>191</v>
      </c>
      <c r="G280" s="228"/>
      <c r="H280" s="230" t="s">
        <v>1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139</v>
      </c>
      <c r="AU280" s="237" t="s">
        <v>90</v>
      </c>
      <c r="AV280" s="13" t="s">
        <v>88</v>
      </c>
      <c r="AW280" s="13" t="s">
        <v>36</v>
      </c>
      <c r="AX280" s="13" t="s">
        <v>80</v>
      </c>
      <c r="AY280" s="237" t="s">
        <v>130</v>
      </c>
    </row>
    <row r="281" s="13" customFormat="1">
      <c r="A281" s="13"/>
      <c r="B281" s="227"/>
      <c r="C281" s="228"/>
      <c r="D281" s="229" t="s">
        <v>139</v>
      </c>
      <c r="E281" s="230" t="s">
        <v>1</v>
      </c>
      <c r="F281" s="231" t="s">
        <v>320</v>
      </c>
      <c r="G281" s="228"/>
      <c r="H281" s="230" t="s">
        <v>1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139</v>
      </c>
      <c r="AU281" s="237" t="s">
        <v>90</v>
      </c>
      <c r="AV281" s="13" t="s">
        <v>88</v>
      </c>
      <c r="AW281" s="13" t="s">
        <v>36</v>
      </c>
      <c r="AX281" s="13" t="s">
        <v>80</v>
      </c>
      <c r="AY281" s="237" t="s">
        <v>130</v>
      </c>
    </row>
    <row r="282" s="14" customFormat="1">
      <c r="A282" s="14"/>
      <c r="B282" s="238"/>
      <c r="C282" s="239"/>
      <c r="D282" s="229" t="s">
        <v>139</v>
      </c>
      <c r="E282" s="240" t="s">
        <v>1</v>
      </c>
      <c r="F282" s="241" t="s">
        <v>304</v>
      </c>
      <c r="G282" s="239"/>
      <c r="H282" s="242">
        <v>15</v>
      </c>
      <c r="I282" s="243"/>
      <c r="J282" s="239"/>
      <c r="K282" s="239"/>
      <c r="L282" s="244"/>
      <c r="M282" s="245"/>
      <c r="N282" s="246"/>
      <c r="O282" s="246"/>
      <c r="P282" s="246"/>
      <c r="Q282" s="246"/>
      <c r="R282" s="246"/>
      <c r="S282" s="246"/>
      <c r="T282" s="24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8" t="s">
        <v>139</v>
      </c>
      <c r="AU282" s="248" t="s">
        <v>90</v>
      </c>
      <c r="AV282" s="14" t="s">
        <v>90</v>
      </c>
      <c r="AW282" s="14" t="s">
        <v>36</v>
      </c>
      <c r="AX282" s="14" t="s">
        <v>80</v>
      </c>
      <c r="AY282" s="248" t="s">
        <v>130</v>
      </c>
    </row>
    <row r="283" s="15" customFormat="1">
      <c r="A283" s="15"/>
      <c r="B283" s="249"/>
      <c r="C283" s="250"/>
      <c r="D283" s="229" t="s">
        <v>139</v>
      </c>
      <c r="E283" s="251" t="s">
        <v>1</v>
      </c>
      <c r="F283" s="252" t="s">
        <v>153</v>
      </c>
      <c r="G283" s="250"/>
      <c r="H283" s="253">
        <v>15</v>
      </c>
      <c r="I283" s="254"/>
      <c r="J283" s="250"/>
      <c r="K283" s="250"/>
      <c r="L283" s="255"/>
      <c r="M283" s="256"/>
      <c r="N283" s="257"/>
      <c r="O283" s="257"/>
      <c r="P283" s="257"/>
      <c r="Q283" s="257"/>
      <c r="R283" s="257"/>
      <c r="S283" s="257"/>
      <c r="T283" s="25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9" t="s">
        <v>139</v>
      </c>
      <c r="AU283" s="259" t="s">
        <v>90</v>
      </c>
      <c r="AV283" s="15" t="s">
        <v>137</v>
      </c>
      <c r="AW283" s="15" t="s">
        <v>36</v>
      </c>
      <c r="AX283" s="15" t="s">
        <v>88</v>
      </c>
      <c r="AY283" s="259" t="s">
        <v>130</v>
      </c>
    </row>
    <row r="284" s="2" customFormat="1" ht="24.15" customHeight="1">
      <c r="A284" s="38"/>
      <c r="B284" s="39"/>
      <c r="C284" s="214" t="s">
        <v>321</v>
      </c>
      <c r="D284" s="214" t="s">
        <v>132</v>
      </c>
      <c r="E284" s="215" t="s">
        <v>322</v>
      </c>
      <c r="F284" s="216" t="s">
        <v>323</v>
      </c>
      <c r="G284" s="217" t="s">
        <v>189</v>
      </c>
      <c r="H284" s="218">
        <v>22.530000000000001</v>
      </c>
      <c r="I284" s="219"/>
      <c r="J284" s="220">
        <f>ROUND(I284*H284,2)</f>
        <v>0</v>
      </c>
      <c r="K284" s="216" t="s">
        <v>136</v>
      </c>
      <c r="L284" s="44"/>
      <c r="M284" s="221" t="s">
        <v>1</v>
      </c>
      <c r="N284" s="222" t="s">
        <v>45</v>
      </c>
      <c r="O284" s="91"/>
      <c r="P284" s="223">
        <f>O284*H284</f>
        <v>0</v>
      </c>
      <c r="Q284" s="223">
        <v>0.0089099999999999995</v>
      </c>
      <c r="R284" s="223">
        <f>Q284*H284</f>
        <v>0.20074230000000001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137</v>
      </c>
      <c r="AT284" s="225" t="s">
        <v>132</v>
      </c>
      <c r="AU284" s="225" t="s">
        <v>90</v>
      </c>
      <c r="AY284" s="17" t="s">
        <v>130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88</v>
      </c>
      <c r="BK284" s="226">
        <f>ROUND(I284*H284,2)</f>
        <v>0</v>
      </c>
      <c r="BL284" s="17" t="s">
        <v>137</v>
      </c>
      <c r="BM284" s="225" t="s">
        <v>324</v>
      </c>
    </row>
    <row r="285" s="13" customFormat="1">
      <c r="A285" s="13"/>
      <c r="B285" s="227"/>
      <c r="C285" s="228"/>
      <c r="D285" s="229" t="s">
        <v>139</v>
      </c>
      <c r="E285" s="230" t="s">
        <v>1</v>
      </c>
      <c r="F285" s="231" t="s">
        <v>268</v>
      </c>
      <c r="G285" s="228"/>
      <c r="H285" s="230" t="s">
        <v>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139</v>
      </c>
      <c r="AU285" s="237" t="s">
        <v>90</v>
      </c>
      <c r="AV285" s="13" t="s">
        <v>88</v>
      </c>
      <c r="AW285" s="13" t="s">
        <v>36</v>
      </c>
      <c r="AX285" s="13" t="s">
        <v>80</v>
      </c>
      <c r="AY285" s="237" t="s">
        <v>130</v>
      </c>
    </row>
    <row r="286" s="13" customFormat="1">
      <c r="A286" s="13"/>
      <c r="B286" s="227"/>
      <c r="C286" s="228"/>
      <c r="D286" s="229" t="s">
        <v>139</v>
      </c>
      <c r="E286" s="230" t="s">
        <v>1</v>
      </c>
      <c r="F286" s="231" t="s">
        <v>325</v>
      </c>
      <c r="G286" s="228"/>
      <c r="H286" s="230" t="s">
        <v>1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139</v>
      </c>
      <c r="AU286" s="237" t="s">
        <v>90</v>
      </c>
      <c r="AV286" s="13" t="s">
        <v>88</v>
      </c>
      <c r="AW286" s="13" t="s">
        <v>36</v>
      </c>
      <c r="AX286" s="13" t="s">
        <v>80</v>
      </c>
      <c r="AY286" s="237" t="s">
        <v>130</v>
      </c>
    </row>
    <row r="287" s="14" customFormat="1">
      <c r="A287" s="14"/>
      <c r="B287" s="238"/>
      <c r="C287" s="239"/>
      <c r="D287" s="229" t="s">
        <v>139</v>
      </c>
      <c r="E287" s="240" t="s">
        <v>1</v>
      </c>
      <c r="F287" s="241" t="s">
        <v>310</v>
      </c>
      <c r="G287" s="239"/>
      <c r="H287" s="242">
        <v>22.530000000000001</v>
      </c>
      <c r="I287" s="243"/>
      <c r="J287" s="239"/>
      <c r="K287" s="239"/>
      <c r="L287" s="244"/>
      <c r="M287" s="245"/>
      <c r="N287" s="246"/>
      <c r="O287" s="246"/>
      <c r="P287" s="246"/>
      <c r="Q287" s="246"/>
      <c r="R287" s="246"/>
      <c r="S287" s="246"/>
      <c r="T287" s="24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8" t="s">
        <v>139</v>
      </c>
      <c r="AU287" s="248" t="s">
        <v>90</v>
      </c>
      <c r="AV287" s="14" t="s">
        <v>90</v>
      </c>
      <c r="AW287" s="14" t="s">
        <v>36</v>
      </c>
      <c r="AX287" s="14" t="s">
        <v>88</v>
      </c>
      <c r="AY287" s="248" t="s">
        <v>130</v>
      </c>
    </row>
    <row r="288" s="2" customFormat="1" ht="33" customHeight="1">
      <c r="A288" s="38"/>
      <c r="B288" s="39"/>
      <c r="C288" s="214" t="s">
        <v>326</v>
      </c>
      <c r="D288" s="214" t="s">
        <v>132</v>
      </c>
      <c r="E288" s="215" t="s">
        <v>327</v>
      </c>
      <c r="F288" s="216" t="s">
        <v>328</v>
      </c>
      <c r="G288" s="217" t="s">
        <v>189</v>
      </c>
      <c r="H288" s="218">
        <v>3.5390000000000001</v>
      </c>
      <c r="I288" s="219"/>
      <c r="J288" s="220">
        <f>ROUND(I288*H288,2)</f>
        <v>0</v>
      </c>
      <c r="K288" s="216" t="s">
        <v>136</v>
      </c>
      <c r="L288" s="44"/>
      <c r="M288" s="221" t="s">
        <v>1</v>
      </c>
      <c r="N288" s="222" t="s">
        <v>45</v>
      </c>
      <c r="O288" s="91"/>
      <c r="P288" s="223">
        <f>O288*H288</f>
        <v>0</v>
      </c>
      <c r="Q288" s="223">
        <v>0.0015299999999999999</v>
      </c>
      <c r="R288" s="223">
        <f>Q288*H288</f>
        <v>0.0054146699999999999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137</v>
      </c>
      <c r="AT288" s="225" t="s">
        <v>132</v>
      </c>
      <c r="AU288" s="225" t="s">
        <v>90</v>
      </c>
      <c r="AY288" s="17" t="s">
        <v>130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88</v>
      </c>
      <c r="BK288" s="226">
        <f>ROUND(I288*H288,2)</f>
        <v>0</v>
      </c>
      <c r="BL288" s="17" t="s">
        <v>137</v>
      </c>
      <c r="BM288" s="225" t="s">
        <v>329</v>
      </c>
    </row>
    <row r="289" s="13" customFormat="1">
      <c r="A289" s="13"/>
      <c r="B289" s="227"/>
      <c r="C289" s="228"/>
      <c r="D289" s="229" t="s">
        <v>139</v>
      </c>
      <c r="E289" s="230" t="s">
        <v>1</v>
      </c>
      <c r="F289" s="231" t="s">
        <v>191</v>
      </c>
      <c r="G289" s="228"/>
      <c r="H289" s="230" t="s">
        <v>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139</v>
      </c>
      <c r="AU289" s="237" t="s">
        <v>90</v>
      </c>
      <c r="AV289" s="13" t="s">
        <v>88</v>
      </c>
      <c r="AW289" s="13" t="s">
        <v>36</v>
      </c>
      <c r="AX289" s="13" t="s">
        <v>80</v>
      </c>
      <c r="AY289" s="237" t="s">
        <v>130</v>
      </c>
    </row>
    <row r="290" s="13" customFormat="1">
      <c r="A290" s="13"/>
      <c r="B290" s="227"/>
      <c r="C290" s="228"/>
      <c r="D290" s="229" t="s">
        <v>139</v>
      </c>
      <c r="E290" s="230" t="s">
        <v>1</v>
      </c>
      <c r="F290" s="231" t="s">
        <v>330</v>
      </c>
      <c r="G290" s="228"/>
      <c r="H290" s="230" t="s">
        <v>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139</v>
      </c>
      <c r="AU290" s="237" t="s">
        <v>90</v>
      </c>
      <c r="AV290" s="13" t="s">
        <v>88</v>
      </c>
      <c r="AW290" s="13" t="s">
        <v>36</v>
      </c>
      <c r="AX290" s="13" t="s">
        <v>80</v>
      </c>
      <c r="AY290" s="237" t="s">
        <v>130</v>
      </c>
    </row>
    <row r="291" s="14" customFormat="1">
      <c r="A291" s="14"/>
      <c r="B291" s="238"/>
      <c r="C291" s="239"/>
      <c r="D291" s="229" t="s">
        <v>139</v>
      </c>
      <c r="E291" s="240" t="s">
        <v>1</v>
      </c>
      <c r="F291" s="241" t="s">
        <v>331</v>
      </c>
      <c r="G291" s="239"/>
      <c r="H291" s="242">
        <v>0.75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8" t="s">
        <v>139</v>
      </c>
      <c r="AU291" s="248" t="s">
        <v>90</v>
      </c>
      <c r="AV291" s="14" t="s">
        <v>90</v>
      </c>
      <c r="AW291" s="14" t="s">
        <v>36</v>
      </c>
      <c r="AX291" s="14" t="s">
        <v>80</v>
      </c>
      <c r="AY291" s="248" t="s">
        <v>130</v>
      </c>
    </row>
    <row r="292" s="14" customFormat="1">
      <c r="A292" s="14"/>
      <c r="B292" s="238"/>
      <c r="C292" s="239"/>
      <c r="D292" s="229" t="s">
        <v>139</v>
      </c>
      <c r="E292" s="240" t="s">
        <v>1</v>
      </c>
      <c r="F292" s="241" t="s">
        <v>332</v>
      </c>
      <c r="G292" s="239"/>
      <c r="H292" s="242">
        <v>0.75</v>
      </c>
      <c r="I292" s="243"/>
      <c r="J292" s="239"/>
      <c r="K292" s="239"/>
      <c r="L292" s="244"/>
      <c r="M292" s="245"/>
      <c r="N292" s="246"/>
      <c r="O292" s="246"/>
      <c r="P292" s="246"/>
      <c r="Q292" s="246"/>
      <c r="R292" s="246"/>
      <c r="S292" s="246"/>
      <c r="T292" s="24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8" t="s">
        <v>139</v>
      </c>
      <c r="AU292" s="248" t="s">
        <v>90</v>
      </c>
      <c r="AV292" s="14" t="s">
        <v>90</v>
      </c>
      <c r="AW292" s="14" t="s">
        <v>36</v>
      </c>
      <c r="AX292" s="14" t="s">
        <v>80</v>
      </c>
      <c r="AY292" s="248" t="s">
        <v>130</v>
      </c>
    </row>
    <row r="293" s="14" customFormat="1">
      <c r="A293" s="14"/>
      <c r="B293" s="238"/>
      <c r="C293" s="239"/>
      <c r="D293" s="229" t="s">
        <v>139</v>
      </c>
      <c r="E293" s="240" t="s">
        <v>1</v>
      </c>
      <c r="F293" s="241" t="s">
        <v>333</v>
      </c>
      <c r="G293" s="239"/>
      <c r="H293" s="242">
        <v>1.127</v>
      </c>
      <c r="I293" s="243"/>
      <c r="J293" s="239"/>
      <c r="K293" s="239"/>
      <c r="L293" s="244"/>
      <c r="M293" s="245"/>
      <c r="N293" s="246"/>
      <c r="O293" s="246"/>
      <c r="P293" s="246"/>
      <c r="Q293" s="246"/>
      <c r="R293" s="246"/>
      <c r="S293" s="246"/>
      <c r="T293" s="24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8" t="s">
        <v>139</v>
      </c>
      <c r="AU293" s="248" t="s">
        <v>90</v>
      </c>
      <c r="AV293" s="14" t="s">
        <v>90</v>
      </c>
      <c r="AW293" s="14" t="s">
        <v>36</v>
      </c>
      <c r="AX293" s="14" t="s">
        <v>80</v>
      </c>
      <c r="AY293" s="248" t="s">
        <v>130</v>
      </c>
    </row>
    <row r="294" s="14" customFormat="1">
      <c r="A294" s="14"/>
      <c r="B294" s="238"/>
      <c r="C294" s="239"/>
      <c r="D294" s="229" t="s">
        <v>139</v>
      </c>
      <c r="E294" s="240" t="s">
        <v>1</v>
      </c>
      <c r="F294" s="241" t="s">
        <v>334</v>
      </c>
      <c r="G294" s="239"/>
      <c r="H294" s="242">
        <v>0.50700000000000001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139</v>
      </c>
      <c r="AU294" s="248" t="s">
        <v>90</v>
      </c>
      <c r="AV294" s="14" t="s">
        <v>90</v>
      </c>
      <c r="AW294" s="14" t="s">
        <v>36</v>
      </c>
      <c r="AX294" s="14" t="s">
        <v>80</v>
      </c>
      <c r="AY294" s="248" t="s">
        <v>130</v>
      </c>
    </row>
    <row r="295" s="14" customFormat="1">
      <c r="A295" s="14"/>
      <c r="B295" s="238"/>
      <c r="C295" s="239"/>
      <c r="D295" s="229" t="s">
        <v>139</v>
      </c>
      <c r="E295" s="240" t="s">
        <v>1</v>
      </c>
      <c r="F295" s="241" t="s">
        <v>335</v>
      </c>
      <c r="G295" s="239"/>
      <c r="H295" s="242">
        <v>0.40500000000000003</v>
      </c>
      <c r="I295" s="243"/>
      <c r="J295" s="239"/>
      <c r="K295" s="239"/>
      <c r="L295" s="244"/>
      <c r="M295" s="245"/>
      <c r="N295" s="246"/>
      <c r="O295" s="246"/>
      <c r="P295" s="246"/>
      <c r="Q295" s="246"/>
      <c r="R295" s="246"/>
      <c r="S295" s="246"/>
      <c r="T295" s="24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8" t="s">
        <v>139</v>
      </c>
      <c r="AU295" s="248" t="s">
        <v>90</v>
      </c>
      <c r="AV295" s="14" t="s">
        <v>90</v>
      </c>
      <c r="AW295" s="14" t="s">
        <v>36</v>
      </c>
      <c r="AX295" s="14" t="s">
        <v>80</v>
      </c>
      <c r="AY295" s="248" t="s">
        <v>130</v>
      </c>
    </row>
    <row r="296" s="15" customFormat="1">
      <c r="A296" s="15"/>
      <c r="B296" s="249"/>
      <c r="C296" s="250"/>
      <c r="D296" s="229" t="s">
        <v>139</v>
      </c>
      <c r="E296" s="251" t="s">
        <v>1</v>
      </c>
      <c r="F296" s="252" t="s">
        <v>153</v>
      </c>
      <c r="G296" s="250"/>
      <c r="H296" s="253">
        <v>3.5389999999999997</v>
      </c>
      <c r="I296" s="254"/>
      <c r="J296" s="250"/>
      <c r="K296" s="250"/>
      <c r="L296" s="255"/>
      <c r="M296" s="256"/>
      <c r="N296" s="257"/>
      <c r="O296" s="257"/>
      <c r="P296" s="257"/>
      <c r="Q296" s="257"/>
      <c r="R296" s="257"/>
      <c r="S296" s="257"/>
      <c r="T296" s="25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9" t="s">
        <v>139</v>
      </c>
      <c r="AU296" s="259" t="s">
        <v>90</v>
      </c>
      <c r="AV296" s="15" t="s">
        <v>137</v>
      </c>
      <c r="AW296" s="15" t="s">
        <v>36</v>
      </c>
      <c r="AX296" s="15" t="s">
        <v>88</v>
      </c>
      <c r="AY296" s="259" t="s">
        <v>130</v>
      </c>
    </row>
    <row r="297" s="12" customFormat="1" ht="22.8" customHeight="1">
      <c r="A297" s="12"/>
      <c r="B297" s="198"/>
      <c r="C297" s="199"/>
      <c r="D297" s="200" t="s">
        <v>79</v>
      </c>
      <c r="E297" s="212" t="s">
        <v>336</v>
      </c>
      <c r="F297" s="212" t="s">
        <v>337</v>
      </c>
      <c r="G297" s="199"/>
      <c r="H297" s="199"/>
      <c r="I297" s="202"/>
      <c r="J297" s="213">
        <f>BK297</f>
        <v>0</v>
      </c>
      <c r="K297" s="199"/>
      <c r="L297" s="204"/>
      <c r="M297" s="205"/>
      <c r="N297" s="206"/>
      <c r="O297" s="206"/>
      <c r="P297" s="207">
        <f>SUM(P298:P306)</f>
        <v>0</v>
      </c>
      <c r="Q297" s="206"/>
      <c r="R297" s="207">
        <f>SUM(R298:R306)</f>
        <v>0</v>
      </c>
      <c r="S297" s="206"/>
      <c r="T297" s="208">
        <f>SUM(T298:T306)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9" t="s">
        <v>88</v>
      </c>
      <c r="AT297" s="210" t="s">
        <v>79</v>
      </c>
      <c r="AU297" s="210" t="s">
        <v>88</v>
      </c>
      <c r="AY297" s="209" t="s">
        <v>130</v>
      </c>
      <c r="BK297" s="211">
        <f>SUM(BK298:BK306)</f>
        <v>0</v>
      </c>
    </row>
    <row r="298" s="2" customFormat="1" ht="33" customHeight="1">
      <c r="A298" s="38"/>
      <c r="B298" s="39"/>
      <c r="C298" s="214" t="s">
        <v>338</v>
      </c>
      <c r="D298" s="214" t="s">
        <v>132</v>
      </c>
      <c r="E298" s="215" t="s">
        <v>339</v>
      </c>
      <c r="F298" s="216" t="s">
        <v>340</v>
      </c>
      <c r="G298" s="217" t="s">
        <v>169</v>
      </c>
      <c r="H298" s="218">
        <v>12.272</v>
      </c>
      <c r="I298" s="219"/>
      <c r="J298" s="220">
        <f>ROUND(I298*H298,2)</f>
        <v>0</v>
      </c>
      <c r="K298" s="216" t="s">
        <v>136</v>
      </c>
      <c r="L298" s="44"/>
      <c r="M298" s="221" t="s">
        <v>1</v>
      </c>
      <c r="N298" s="222" t="s">
        <v>45</v>
      </c>
      <c r="O298" s="91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137</v>
      </c>
      <c r="AT298" s="225" t="s">
        <v>132</v>
      </c>
      <c r="AU298" s="225" t="s">
        <v>90</v>
      </c>
      <c r="AY298" s="17" t="s">
        <v>130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88</v>
      </c>
      <c r="BK298" s="226">
        <f>ROUND(I298*H298,2)</f>
        <v>0</v>
      </c>
      <c r="BL298" s="17" t="s">
        <v>137</v>
      </c>
      <c r="BM298" s="225" t="s">
        <v>341</v>
      </c>
    </row>
    <row r="299" s="2" customFormat="1" ht="44.25" customHeight="1">
      <c r="A299" s="38"/>
      <c r="B299" s="39"/>
      <c r="C299" s="214" t="s">
        <v>342</v>
      </c>
      <c r="D299" s="214" t="s">
        <v>132</v>
      </c>
      <c r="E299" s="215" t="s">
        <v>343</v>
      </c>
      <c r="F299" s="216" t="s">
        <v>344</v>
      </c>
      <c r="G299" s="217" t="s">
        <v>169</v>
      </c>
      <c r="H299" s="218">
        <v>185.155</v>
      </c>
      <c r="I299" s="219"/>
      <c r="J299" s="220">
        <f>ROUND(I299*H299,2)</f>
        <v>0</v>
      </c>
      <c r="K299" s="216" t="s">
        <v>136</v>
      </c>
      <c r="L299" s="44"/>
      <c r="M299" s="221" t="s">
        <v>1</v>
      </c>
      <c r="N299" s="222" t="s">
        <v>45</v>
      </c>
      <c r="O299" s="91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137</v>
      </c>
      <c r="AT299" s="225" t="s">
        <v>132</v>
      </c>
      <c r="AU299" s="225" t="s">
        <v>90</v>
      </c>
      <c r="AY299" s="17" t="s">
        <v>130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88</v>
      </c>
      <c r="BK299" s="226">
        <f>ROUND(I299*H299,2)</f>
        <v>0</v>
      </c>
      <c r="BL299" s="17" t="s">
        <v>137</v>
      </c>
      <c r="BM299" s="225" t="s">
        <v>345</v>
      </c>
    </row>
    <row r="300" s="13" customFormat="1">
      <c r="A300" s="13"/>
      <c r="B300" s="227"/>
      <c r="C300" s="228"/>
      <c r="D300" s="229" t="s">
        <v>139</v>
      </c>
      <c r="E300" s="230" t="s">
        <v>1</v>
      </c>
      <c r="F300" s="231" t="s">
        <v>346</v>
      </c>
      <c r="G300" s="228"/>
      <c r="H300" s="230" t="s">
        <v>1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139</v>
      </c>
      <c r="AU300" s="237" t="s">
        <v>90</v>
      </c>
      <c r="AV300" s="13" t="s">
        <v>88</v>
      </c>
      <c r="AW300" s="13" t="s">
        <v>36</v>
      </c>
      <c r="AX300" s="13" t="s">
        <v>80</v>
      </c>
      <c r="AY300" s="237" t="s">
        <v>130</v>
      </c>
    </row>
    <row r="301" s="14" customFormat="1">
      <c r="A301" s="14"/>
      <c r="B301" s="238"/>
      <c r="C301" s="239"/>
      <c r="D301" s="229" t="s">
        <v>139</v>
      </c>
      <c r="E301" s="240" t="s">
        <v>1</v>
      </c>
      <c r="F301" s="241" t="s">
        <v>347</v>
      </c>
      <c r="G301" s="239"/>
      <c r="H301" s="242">
        <v>185.155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8" t="s">
        <v>139</v>
      </c>
      <c r="AU301" s="248" t="s">
        <v>90</v>
      </c>
      <c r="AV301" s="14" t="s">
        <v>90</v>
      </c>
      <c r="AW301" s="14" t="s">
        <v>36</v>
      </c>
      <c r="AX301" s="14" t="s">
        <v>88</v>
      </c>
      <c r="AY301" s="248" t="s">
        <v>130</v>
      </c>
    </row>
    <row r="302" s="2" customFormat="1" ht="44.25" customHeight="1">
      <c r="A302" s="38"/>
      <c r="B302" s="39"/>
      <c r="C302" s="214" t="s">
        <v>348</v>
      </c>
      <c r="D302" s="214" t="s">
        <v>132</v>
      </c>
      <c r="E302" s="215" t="s">
        <v>349</v>
      </c>
      <c r="F302" s="216" t="s">
        <v>350</v>
      </c>
      <c r="G302" s="217" t="s">
        <v>169</v>
      </c>
      <c r="H302" s="218">
        <v>0.183</v>
      </c>
      <c r="I302" s="219"/>
      <c r="J302" s="220">
        <f>ROUND(I302*H302,2)</f>
        <v>0</v>
      </c>
      <c r="K302" s="216" t="s">
        <v>136</v>
      </c>
      <c r="L302" s="44"/>
      <c r="M302" s="221" t="s">
        <v>1</v>
      </c>
      <c r="N302" s="222" t="s">
        <v>45</v>
      </c>
      <c r="O302" s="91"/>
      <c r="P302" s="223">
        <f>O302*H302</f>
        <v>0</v>
      </c>
      <c r="Q302" s="223">
        <v>0</v>
      </c>
      <c r="R302" s="223">
        <f>Q302*H302</f>
        <v>0</v>
      </c>
      <c r="S302" s="223">
        <v>0</v>
      </c>
      <c r="T302" s="22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5" t="s">
        <v>137</v>
      </c>
      <c r="AT302" s="225" t="s">
        <v>132</v>
      </c>
      <c r="AU302" s="225" t="s">
        <v>90</v>
      </c>
      <c r="AY302" s="17" t="s">
        <v>130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7" t="s">
        <v>88</v>
      </c>
      <c r="BK302" s="226">
        <f>ROUND(I302*H302,2)</f>
        <v>0</v>
      </c>
      <c r="BL302" s="17" t="s">
        <v>137</v>
      </c>
      <c r="BM302" s="225" t="s">
        <v>351</v>
      </c>
    </row>
    <row r="303" s="14" customFormat="1">
      <c r="A303" s="14"/>
      <c r="B303" s="238"/>
      <c r="C303" s="239"/>
      <c r="D303" s="229" t="s">
        <v>139</v>
      </c>
      <c r="E303" s="240" t="s">
        <v>1</v>
      </c>
      <c r="F303" s="241" t="s">
        <v>352</v>
      </c>
      <c r="G303" s="239"/>
      <c r="H303" s="242">
        <v>0.183</v>
      </c>
      <c r="I303" s="243"/>
      <c r="J303" s="239"/>
      <c r="K303" s="239"/>
      <c r="L303" s="244"/>
      <c r="M303" s="245"/>
      <c r="N303" s="246"/>
      <c r="O303" s="246"/>
      <c r="P303" s="246"/>
      <c r="Q303" s="246"/>
      <c r="R303" s="246"/>
      <c r="S303" s="246"/>
      <c r="T303" s="24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8" t="s">
        <v>139</v>
      </c>
      <c r="AU303" s="248" t="s">
        <v>90</v>
      </c>
      <c r="AV303" s="14" t="s">
        <v>90</v>
      </c>
      <c r="AW303" s="14" t="s">
        <v>36</v>
      </c>
      <c r="AX303" s="14" t="s">
        <v>88</v>
      </c>
      <c r="AY303" s="248" t="s">
        <v>130</v>
      </c>
    </row>
    <row r="304" s="2" customFormat="1" ht="55.5" customHeight="1">
      <c r="A304" s="38"/>
      <c r="B304" s="39"/>
      <c r="C304" s="214" t="s">
        <v>353</v>
      </c>
      <c r="D304" s="214" t="s">
        <v>132</v>
      </c>
      <c r="E304" s="215" t="s">
        <v>354</v>
      </c>
      <c r="F304" s="216" t="s">
        <v>355</v>
      </c>
      <c r="G304" s="217" t="s">
        <v>169</v>
      </c>
      <c r="H304" s="218">
        <v>6.6660000000000004</v>
      </c>
      <c r="I304" s="219"/>
      <c r="J304" s="220">
        <f>ROUND(I304*H304,2)</f>
        <v>0</v>
      </c>
      <c r="K304" s="216" t="s">
        <v>136</v>
      </c>
      <c r="L304" s="44"/>
      <c r="M304" s="221" t="s">
        <v>1</v>
      </c>
      <c r="N304" s="222" t="s">
        <v>45</v>
      </c>
      <c r="O304" s="91"/>
      <c r="P304" s="223">
        <f>O304*H304</f>
        <v>0</v>
      </c>
      <c r="Q304" s="223">
        <v>0</v>
      </c>
      <c r="R304" s="223">
        <f>Q304*H304</f>
        <v>0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137</v>
      </c>
      <c r="AT304" s="225" t="s">
        <v>132</v>
      </c>
      <c r="AU304" s="225" t="s">
        <v>90</v>
      </c>
      <c r="AY304" s="17" t="s">
        <v>130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88</v>
      </c>
      <c r="BK304" s="226">
        <f>ROUND(I304*H304,2)</f>
        <v>0</v>
      </c>
      <c r="BL304" s="17" t="s">
        <v>137</v>
      </c>
      <c r="BM304" s="225" t="s">
        <v>356</v>
      </c>
    </row>
    <row r="305" s="14" customFormat="1">
      <c r="A305" s="14"/>
      <c r="B305" s="238"/>
      <c r="C305" s="239"/>
      <c r="D305" s="229" t="s">
        <v>139</v>
      </c>
      <c r="E305" s="240" t="s">
        <v>1</v>
      </c>
      <c r="F305" s="241" t="s">
        <v>357</v>
      </c>
      <c r="G305" s="239"/>
      <c r="H305" s="242">
        <v>6.6660000000000004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8" t="s">
        <v>139</v>
      </c>
      <c r="AU305" s="248" t="s">
        <v>90</v>
      </c>
      <c r="AV305" s="14" t="s">
        <v>90</v>
      </c>
      <c r="AW305" s="14" t="s">
        <v>36</v>
      </c>
      <c r="AX305" s="14" t="s">
        <v>80</v>
      </c>
      <c r="AY305" s="248" t="s">
        <v>130</v>
      </c>
    </row>
    <row r="306" s="15" customFormat="1">
      <c r="A306" s="15"/>
      <c r="B306" s="249"/>
      <c r="C306" s="250"/>
      <c r="D306" s="229" t="s">
        <v>139</v>
      </c>
      <c r="E306" s="251" t="s">
        <v>1</v>
      </c>
      <c r="F306" s="252" t="s">
        <v>153</v>
      </c>
      <c r="G306" s="250"/>
      <c r="H306" s="253">
        <v>6.6660000000000004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59" t="s">
        <v>139</v>
      </c>
      <c r="AU306" s="259" t="s">
        <v>90</v>
      </c>
      <c r="AV306" s="15" t="s">
        <v>137</v>
      </c>
      <c r="AW306" s="15" t="s">
        <v>36</v>
      </c>
      <c r="AX306" s="15" t="s">
        <v>88</v>
      </c>
      <c r="AY306" s="259" t="s">
        <v>130</v>
      </c>
    </row>
    <row r="307" s="12" customFormat="1" ht="22.8" customHeight="1">
      <c r="A307" s="12"/>
      <c r="B307" s="198"/>
      <c r="C307" s="199"/>
      <c r="D307" s="200" t="s">
        <v>79</v>
      </c>
      <c r="E307" s="212" t="s">
        <v>358</v>
      </c>
      <c r="F307" s="212" t="s">
        <v>359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SUM(P308:P310)</f>
        <v>0</v>
      </c>
      <c r="Q307" s="206"/>
      <c r="R307" s="207">
        <f>SUM(R308:R310)</f>
        <v>0</v>
      </c>
      <c r="S307" s="206"/>
      <c r="T307" s="208">
        <f>SUM(T308:T310)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9" t="s">
        <v>88</v>
      </c>
      <c r="AT307" s="210" t="s">
        <v>79</v>
      </c>
      <c r="AU307" s="210" t="s">
        <v>88</v>
      </c>
      <c r="AY307" s="209" t="s">
        <v>130</v>
      </c>
      <c r="BK307" s="211">
        <f>SUM(BK308:BK310)</f>
        <v>0</v>
      </c>
    </row>
    <row r="308" s="2" customFormat="1" ht="24.15" customHeight="1">
      <c r="A308" s="38"/>
      <c r="B308" s="39"/>
      <c r="C308" s="214" t="s">
        <v>360</v>
      </c>
      <c r="D308" s="214" t="s">
        <v>132</v>
      </c>
      <c r="E308" s="215" t="s">
        <v>361</v>
      </c>
      <c r="F308" s="216" t="s">
        <v>362</v>
      </c>
      <c r="G308" s="217" t="s">
        <v>169</v>
      </c>
      <c r="H308" s="218">
        <v>49.804000000000002</v>
      </c>
      <c r="I308" s="219"/>
      <c r="J308" s="220">
        <f>ROUND(I308*H308,2)</f>
        <v>0</v>
      </c>
      <c r="K308" s="216" t="s">
        <v>136</v>
      </c>
      <c r="L308" s="44"/>
      <c r="M308" s="221" t="s">
        <v>1</v>
      </c>
      <c r="N308" s="222" t="s">
        <v>45</v>
      </c>
      <c r="O308" s="91"/>
      <c r="P308" s="223">
        <f>O308*H308</f>
        <v>0</v>
      </c>
      <c r="Q308" s="223">
        <v>0</v>
      </c>
      <c r="R308" s="223">
        <f>Q308*H308</f>
        <v>0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137</v>
      </c>
      <c r="AT308" s="225" t="s">
        <v>132</v>
      </c>
      <c r="AU308" s="225" t="s">
        <v>90</v>
      </c>
      <c r="AY308" s="17" t="s">
        <v>130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88</v>
      </c>
      <c r="BK308" s="226">
        <f>ROUND(I308*H308,2)</f>
        <v>0</v>
      </c>
      <c r="BL308" s="17" t="s">
        <v>137</v>
      </c>
      <c r="BM308" s="225" t="s">
        <v>363</v>
      </c>
    </row>
    <row r="309" s="2" customFormat="1" ht="49.05" customHeight="1">
      <c r="A309" s="38"/>
      <c r="B309" s="39"/>
      <c r="C309" s="214" t="s">
        <v>364</v>
      </c>
      <c r="D309" s="214" t="s">
        <v>132</v>
      </c>
      <c r="E309" s="215" t="s">
        <v>365</v>
      </c>
      <c r="F309" s="216" t="s">
        <v>366</v>
      </c>
      <c r="G309" s="217" t="s">
        <v>169</v>
      </c>
      <c r="H309" s="218">
        <v>747.05999999999995</v>
      </c>
      <c r="I309" s="219"/>
      <c r="J309" s="220">
        <f>ROUND(I309*H309,2)</f>
        <v>0</v>
      </c>
      <c r="K309" s="216" t="s">
        <v>136</v>
      </c>
      <c r="L309" s="44"/>
      <c r="M309" s="221" t="s">
        <v>1</v>
      </c>
      <c r="N309" s="222" t="s">
        <v>45</v>
      </c>
      <c r="O309" s="91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137</v>
      </c>
      <c r="AT309" s="225" t="s">
        <v>132</v>
      </c>
      <c r="AU309" s="225" t="s">
        <v>90</v>
      </c>
      <c r="AY309" s="17" t="s">
        <v>130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88</v>
      </c>
      <c r="BK309" s="226">
        <f>ROUND(I309*H309,2)</f>
        <v>0</v>
      </c>
      <c r="BL309" s="17" t="s">
        <v>137</v>
      </c>
      <c r="BM309" s="225" t="s">
        <v>367</v>
      </c>
    </row>
    <row r="310" s="14" customFormat="1">
      <c r="A310" s="14"/>
      <c r="B310" s="238"/>
      <c r="C310" s="239"/>
      <c r="D310" s="229" t="s">
        <v>139</v>
      </c>
      <c r="E310" s="239"/>
      <c r="F310" s="241" t="s">
        <v>368</v>
      </c>
      <c r="G310" s="239"/>
      <c r="H310" s="242">
        <v>747.05999999999995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8" t="s">
        <v>139</v>
      </c>
      <c r="AU310" s="248" t="s">
        <v>90</v>
      </c>
      <c r="AV310" s="14" t="s">
        <v>90</v>
      </c>
      <c r="AW310" s="14" t="s">
        <v>4</v>
      </c>
      <c r="AX310" s="14" t="s">
        <v>88</v>
      </c>
      <c r="AY310" s="248" t="s">
        <v>130</v>
      </c>
    </row>
    <row r="311" s="12" customFormat="1" ht="25.92" customHeight="1">
      <c r="A311" s="12"/>
      <c r="B311" s="198"/>
      <c r="C311" s="199"/>
      <c r="D311" s="200" t="s">
        <v>79</v>
      </c>
      <c r="E311" s="201" t="s">
        <v>369</v>
      </c>
      <c r="F311" s="201" t="s">
        <v>370</v>
      </c>
      <c r="G311" s="199"/>
      <c r="H311" s="199"/>
      <c r="I311" s="202"/>
      <c r="J311" s="203">
        <f>BK311</f>
        <v>0</v>
      </c>
      <c r="K311" s="199"/>
      <c r="L311" s="204"/>
      <c r="M311" s="205"/>
      <c r="N311" s="206"/>
      <c r="O311" s="206"/>
      <c r="P311" s="207">
        <f>P312+P384+P390</f>
        <v>0</v>
      </c>
      <c r="Q311" s="206"/>
      <c r="R311" s="207">
        <f>R312+R384+R390</f>
        <v>0.93394314000000012</v>
      </c>
      <c r="S311" s="206"/>
      <c r="T311" s="208">
        <f>T312+T384+T390</f>
        <v>0.36017500000000002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9" t="s">
        <v>90</v>
      </c>
      <c r="AT311" s="210" t="s">
        <v>79</v>
      </c>
      <c r="AU311" s="210" t="s">
        <v>80</v>
      </c>
      <c r="AY311" s="209" t="s">
        <v>130</v>
      </c>
      <c r="BK311" s="211">
        <f>BK312+BK384+BK390</f>
        <v>0</v>
      </c>
    </row>
    <row r="312" s="12" customFormat="1" ht="22.8" customHeight="1">
      <c r="A312" s="12"/>
      <c r="B312" s="198"/>
      <c r="C312" s="199"/>
      <c r="D312" s="200" t="s">
        <v>79</v>
      </c>
      <c r="E312" s="212" t="s">
        <v>371</v>
      </c>
      <c r="F312" s="212" t="s">
        <v>372</v>
      </c>
      <c r="G312" s="199"/>
      <c r="H312" s="199"/>
      <c r="I312" s="202"/>
      <c r="J312" s="213">
        <f>BK312</f>
        <v>0</v>
      </c>
      <c r="K312" s="199"/>
      <c r="L312" s="204"/>
      <c r="M312" s="205"/>
      <c r="N312" s="206"/>
      <c r="O312" s="206"/>
      <c r="P312" s="207">
        <f>SUM(P313:P383)</f>
        <v>0</v>
      </c>
      <c r="Q312" s="206"/>
      <c r="R312" s="207">
        <f>SUM(R313:R383)</f>
        <v>0.77394314000000008</v>
      </c>
      <c r="S312" s="206"/>
      <c r="T312" s="208">
        <f>SUM(T313:T383)</f>
        <v>0.18337499999999998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9" t="s">
        <v>90</v>
      </c>
      <c r="AT312" s="210" t="s">
        <v>79</v>
      </c>
      <c r="AU312" s="210" t="s">
        <v>88</v>
      </c>
      <c r="AY312" s="209" t="s">
        <v>130</v>
      </c>
      <c r="BK312" s="211">
        <f>SUM(BK313:BK383)</f>
        <v>0</v>
      </c>
    </row>
    <row r="313" s="2" customFormat="1" ht="33" customHeight="1">
      <c r="A313" s="38"/>
      <c r="B313" s="39"/>
      <c r="C313" s="214" t="s">
        <v>373</v>
      </c>
      <c r="D313" s="214" t="s">
        <v>132</v>
      </c>
      <c r="E313" s="215" t="s">
        <v>374</v>
      </c>
      <c r="F313" s="216" t="s">
        <v>375</v>
      </c>
      <c r="G313" s="217" t="s">
        <v>189</v>
      </c>
      <c r="H313" s="218">
        <v>22.748000000000001</v>
      </c>
      <c r="I313" s="219"/>
      <c r="J313" s="220">
        <f>ROUND(I313*H313,2)</f>
        <v>0</v>
      </c>
      <c r="K313" s="216" t="s">
        <v>136</v>
      </c>
      <c r="L313" s="44"/>
      <c r="M313" s="221" t="s">
        <v>1</v>
      </c>
      <c r="N313" s="222" t="s">
        <v>45</v>
      </c>
      <c r="O313" s="91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235</v>
      </c>
      <c r="AT313" s="225" t="s">
        <v>132</v>
      </c>
      <c r="AU313" s="225" t="s">
        <v>90</v>
      </c>
      <c r="AY313" s="17" t="s">
        <v>130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88</v>
      </c>
      <c r="BK313" s="226">
        <f>ROUND(I313*H313,2)</f>
        <v>0</v>
      </c>
      <c r="BL313" s="17" t="s">
        <v>235</v>
      </c>
      <c r="BM313" s="225" t="s">
        <v>376</v>
      </c>
    </row>
    <row r="314" s="13" customFormat="1">
      <c r="A314" s="13"/>
      <c r="B314" s="227"/>
      <c r="C314" s="228"/>
      <c r="D314" s="229" t="s">
        <v>139</v>
      </c>
      <c r="E314" s="230" t="s">
        <v>1</v>
      </c>
      <c r="F314" s="231" t="s">
        <v>251</v>
      </c>
      <c r="G314" s="228"/>
      <c r="H314" s="230" t="s">
        <v>1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139</v>
      </c>
      <c r="AU314" s="237" t="s">
        <v>90</v>
      </c>
      <c r="AV314" s="13" t="s">
        <v>88</v>
      </c>
      <c r="AW314" s="13" t="s">
        <v>36</v>
      </c>
      <c r="AX314" s="13" t="s">
        <v>80</v>
      </c>
      <c r="AY314" s="237" t="s">
        <v>130</v>
      </c>
    </row>
    <row r="315" s="13" customFormat="1">
      <c r="A315" s="13"/>
      <c r="B315" s="227"/>
      <c r="C315" s="228"/>
      <c r="D315" s="229" t="s">
        <v>139</v>
      </c>
      <c r="E315" s="230" t="s">
        <v>1</v>
      </c>
      <c r="F315" s="231" t="s">
        <v>377</v>
      </c>
      <c r="G315" s="228"/>
      <c r="H315" s="230" t="s">
        <v>1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139</v>
      </c>
      <c r="AU315" s="237" t="s">
        <v>90</v>
      </c>
      <c r="AV315" s="13" t="s">
        <v>88</v>
      </c>
      <c r="AW315" s="13" t="s">
        <v>36</v>
      </c>
      <c r="AX315" s="13" t="s">
        <v>80</v>
      </c>
      <c r="AY315" s="237" t="s">
        <v>130</v>
      </c>
    </row>
    <row r="316" s="14" customFormat="1">
      <c r="A316" s="14"/>
      <c r="B316" s="238"/>
      <c r="C316" s="239"/>
      <c r="D316" s="229" t="s">
        <v>139</v>
      </c>
      <c r="E316" s="240" t="s">
        <v>1</v>
      </c>
      <c r="F316" s="241" t="s">
        <v>378</v>
      </c>
      <c r="G316" s="239"/>
      <c r="H316" s="242">
        <v>8.4160000000000004</v>
      </c>
      <c r="I316" s="243"/>
      <c r="J316" s="239"/>
      <c r="K316" s="239"/>
      <c r="L316" s="244"/>
      <c r="M316" s="245"/>
      <c r="N316" s="246"/>
      <c r="O316" s="246"/>
      <c r="P316" s="246"/>
      <c r="Q316" s="246"/>
      <c r="R316" s="246"/>
      <c r="S316" s="246"/>
      <c r="T316" s="24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8" t="s">
        <v>139</v>
      </c>
      <c r="AU316" s="248" t="s">
        <v>90</v>
      </c>
      <c r="AV316" s="14" t="s">
        <v>90</v>
      </c>
      <c r="AW316" s="14" t="s">
        <v>36</v>
      </c>
      <c r="AX316" s="14" t="s">
        <v>80</v>
      </c>
      <c r="AY316" s="248" t="s">
        <v>130</v>
      </c>
    </row>
    <row r="317" s="14" customFormat="1">
      <c r="A317" s="14"/>
      <c r="B317" s="238"/>
      <c r="C317" s="239"/>
      <c r="D317" s="229" t="s">
        <v>139</v>
      </c>
      <c r="E317" s="240" t="s">
        <v>1</v>
      </c>
      <c r="F317" s="241" t="s">
        <v>379</v>
      </c>
      <c r="G317" s="239"/>
      <c r="H317" s="242">
        <v>14.332000000000001</v>
      </c>
      <c r="I317" s="243"/>
      <c r="J317" s="239"/>
      <c r="K317" s="239"/>
      <c r="L317" s="244"/>
      <c r="M317" s="245"/>
      <c r="N317" s="246"/>
      <c r="O317" s="246"/>
      <c r="P317" s="246"/>
      <c r="Q317" s="246"/>
      <c r="R317" s="246"/>
      <c r="S317" s="246"/>
      <c r="T317" s="24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8" t="s">
        <v>139</v>
      </c>
      <c r="AU317" s="248" t="s">
        <v>90</v>
      </c>
      <c r="AV317" s="14" t="s">
        <v>90</v>
      </c>
      <c r="AW317" s="14" t="s">
        <v>36</v>
      </c>
      <c r="AX317" s="14" t="s">
        <v>80</v>
      </c>
      <c r="AY317" s="248" t="s">
        <v>130</v>
      </c>
    </row>
    <row r="318" s="15" customFormat="1">
      <c r="A318" s="15"/>
      <c r="B318" s="249"/>
      <c r="C318" s="250"/>
      <c r="D318" s="229" t="s">
        <v>139</v>
      </c>
      <c r="E318" s="251" t="s">
        <v>1</v>
      </c>
      <c r="F318" s="252" t="s">
        <v>153</v>
      </c>
      <c r="G318" s="250"/>
      <c r="H318" s="253">
        <v>22.748000000000001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9" t="s">
        <v>139</v>
      </c>
      <c r="AU318" s="259" t="s">
        <v>90</v>
      </c>
      <c r="AV318" s="15" t="s">
        <v>137</v>
      </c>
      <c r="AW318" s="15" t="s">
        <v>36</v>
      </c>
      <c r="AX318" s="15" t="s">
        <v>88</v>
      </c>
      <c r="AY318" s="259" t="s">
        <v>130</v>
      </c>
    </row>
    <row r="319" s="2" customFormat="1" ht="33" customHeight="1">
      <c r="A319" s="38"/>
      <c r="B319" s="39"/>
      <c r="C319" s="214" t="s">
        <v>380</v>
      </c>
      <c r="D319" s="214" t="s">
        <v>132</v>
      </c>
      <c r="E319" s="215" t="s">
        <v>381</v>
      </c>
      <c r="F319" s="216" t="s">
        <v>382</v>
      </c>
      <c r="G319" s="217" t="s">
        <v>189</v>
      </c>
      <c r="H319" s="218">
        <v>30.170000000000002</v>
      </c>
      <c r="I319" s="219"/>
      <c r="J319" s="220">
        <f>ROUND(I319*H319,2)</f>
        <v>0</v>
      </c>
      <c r="K319" s="216" t="s">
        <v>136</v>
      </c>
      <c r="L319" s="44"/>
      <c r="M319" s="221" t="s">
        <v>1</v>
      </c>
      <c r="N319" s="222" t="s">
        <v>45</v>
      </c>
      <c r="O319" s="91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235</v>
      </c>
      <c r="AT319" s="225" t="s">
        <v>132</v>
      </c>
      <c r="AU319" s="225" t="s">
        <v>90</v>
      </c>
      <c r="AY319" s="17" t="s">
        <v>130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88</v>
      </c>
      <c r="BK319" s="226">
        <f>ROUND(I319*H319,2)</f>
        <v>0</v>
      </c>
      <c r="BL319" s="17" t="s">
        <v>235</v>
      </c>
      <c r="BM319" s="225" t="s">
        <v>383</v>
      </c>
    </row>
    <row r="320" s="13" customFormat="1">
      <c r="A320" s="13"/>
      <c r="B320" s="227"/>
      <c r="C320" s="228"/>
      <c r="D320" s="229" t="s">
        <v>139</v>
      </c>
      <c r="E320" s="230" t="s">
        <v>1</v>
      </c>
      <c r="F320" s="231" t="s">
        <v>384</v>
      </c>
      <c r="G320" s="228"/>
      <c r="H320" s="230" t="s">
        <v>1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139</v>
      </c>
      <c r="AU320" s="237" t="s">
        <v>90</v>
      </c>
      <c r="AV320" s="13" t="s">
        <v>88</v>
      </c>
      <c r="AW320" s="13" t="s">
        <v>36</v>
      </c>
      <c r="AX320" s="13" t="s">
        <v>80</v>
      </c>
      <c r="AY320" s="237" t="s">
        <v>130</v>
      </c>
    </row>
    <row r="321" s="13" customFormat="1">
      <c r="A321" s="13"/>
      <c r="B321" s="227"/>
      <c r="C321" s="228"/>
      <c r="D321" s="229" t="s">
        <v>139</v>
      </c>
      <c r="E321" s="230" t="s">
        <v>1</v>
      </c>
      <c r="F321" s="231" t="s">
        <v>385</v>
      </c>
      <c r="G321" s="228"/>
      <c r="H321" s="230" t="s">
        <v>1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139</v>
      </c>
      <c r="AU321" s="237" t="s">
        <v>90</v>
      </c>
      <c r="AV321" s="13" t="s">
        <v>88</v>
      </c>
      <c r="AW321" s="13" t="s">
        <v>36</v>
      </c>
      <c r="AX321" s="13" t="s">
        <v>80</v>
      </c>
      <c r="AY321" s="237" t="s">
        <v>130</v>
      </c>
    </row>
    <row r="322" s="14" customFormat="1">
      <c r="A322" s="14"/>
      <c r="B322" s="238"/>
      <c r="C322" s="239"/>
      <c r="D322" s="229" t="s">
        <v>139</v>
      </c>
      <c r="E322" s="240" t="s">
        <v>1</v>
      </c>
      <c r="F322" s="241" t="s">
        <v>386</v>
      </c>
      <c r="G322" s="239"/>
      <c r="H322" s="242">
        <v>24.968</v>
      </c>
      <c r="I322" s="243"/>
      <c r="J322" s="239"/>
      <c r="K322" s="239"/>
      <c r="L322" s="244"/>
      <c r="M322" s="245"/>
      <c r="N322" s="246"/>
      <c r="O322" s="246"/>
      <c r="P322" s="246"/>
      <c r="Q322" s="246"/>
      <c r="R322" s="246"/>
      <c r="S322" s="246"/>
      <c r="T322" s="247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8" t="s">
        <v>139</v>
      </c>
      <c r="AU322" s="248" t="s">
        <v>90</v>
      </c>
      <c r="AV322" s="14" t="s">
        <v>90</v>
      </c>
      <c r="AW322" s="14" t="s">
        <v>36</v>
      </c>
      <c r="AX322" s="14" t="s">
        <v>80</v>
      </c>
      <c r="AY322" s="248" t="s">
        <v>130</v>
      </c>
    </row>
    <row r="323" s="14" customFormat="1">
      <c r="A323" s="14"/>
      <c r="B323" s="238"/>
      <c r="C323" s="239"/>
      <c r="D323" s="229" t="s">
        <v>139</v>
      </c>
      <c r="E323" s="240" t="s">
        <v>1</v>
      </c>
      <c r="F323" s="241" t="s">
        <v>387</v>
      </c>
      <c r="G323" s="239"/>
      <c r="H323" s="242">
        <v>5.202</v>
      </c>
      <c r="I323" s="243"/>
      <c r="J323" s="239"/>
      <c r="K323" s="239"/>
      <c r="L323" s="244"/>
      <c r="M323" s="245"/>
      <c r="N323" s="246"/>
      <c r="O323" s="246"/>
      <c r="P323" s="246"/>
      <c r="Q323" s="246"/>
      <c r="R323" s="246"/>
      <c r="S323" s="246"/>
      <c r="T323" s="24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8" t="s">
        <v>139</v>
      </c>
      <c r="AU323" s="248" t="s">
        <v>90</v>
      </c>
      <c r="AV323" s="14" t="s">
        <v>90</v>
      </c>
      <c r="AW323" s="14" t="s">
        <v>36</v>
      </c>
      <c r="AX323" s="14" t="s">
        <v>80</v>
      </c>
      <c r="AY323" s="248" t="s">
        <v>130</v>
      </c>
    </row>
    <row r="324" s="15" customFormat="1">
      <c r="A324" s="15"/>
      <c r="B324" s="249"/>
      <c r="C324" s="250"/>
      <c r="D324" s="229" t="s">
        <v>139</v>
      </c>
      <c r="E324" s="251" t="s">
        <v>1</v>
      </c>
      <c r="F324" s="252" t="s">
        <v>153</v>
      </c>
      <c r="G324" s="250"/>
      <c r="H324" s="253">
        <v>30.170000000000002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59" t="s">
        <v>139</v>
      </c>
      <c r="AU324" s="259" t="s">
        <v>90</v>
      </c>
      <c r="AV324" s="15" t="s">
        <v>137</v>
      </c>
      <c r="AW324" s="15" t="s">
        <v>36</v>
      </c>
      <c r="AX324" s="15" t="s">
        <v>88</v>
      </c>
      <c r="AY324" s="259" t="s">
        <v>130</v>
      </c>
    </row>
    <row r="325" s="2" customFormat="1" ht="16.5" customHeight="1">
      <c r="A325" s="38"/>
      <c r="B325" s="39"/>
      <c r="C325" s="260" t="s">
        <v>388</v>
      </c>
      <c r="D325" s="260" t="s">
        <v>389</v>
      </c>
      <c r="E325" s="261" t="s">
        <v>390</v>
      </c>
      <c r="F325" s="262" t="s">
        <v>391</v>
      </c>
      <c r="G325" s="263" t="s">
        <v>169</v>
      </c>
      <c r="H325" s="264">
        <v>0.019</v>
      </c>
      <c r="I325" s="265"/>
      <c r="J325" s="266">
        <f>ROUND(I325*H325,2)</f>
        <v>0</v>
      </c>
      <c r="K325" s="262" t="s">
        <v>136</v>
      </c>
      <c r="L325" s="267"/>
      <c r="M325" s="268" t="s">
        <v>1</v>
      </c>
      <c r="N325" s="269" t="s">
        <v>45</v>
      </c>
      <c r="O325" s="91"/>
      <c r="P325" s="223">
        <f>O325*H325</f>
        <v>0</v>
      </c>
      <c r="Q325" s="223">
        <v>1</v>
      </c>
      <c r="R325" s="223">
        <f>Q325*H325</f>
        <v>0.019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338</v>
      </c>
      <c r="AT325" s="225" t="s">
        <v>389</v>
      </c>
      <c r="AU325" s="225" t="s">
        <v>90</v>
      </c>
      <c r="AY325" s="17" t="s">
        <v>130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88</v>
      </c>
      <c r="BK325" s="226">
        <f>ROUND(I325*H325,2)</f>
        <v>0</v>
      </c>
      <c r="BL325" s="17" t="s">
        <v>235</v>
      </c>
      <c r="BM325" s="225" t="s">
        <v>392</v>
      </c>
    </row>
    <row r="326" s="14" customFormat="1">
      <c r="A326" s="14"/>
      <c r="B326" s="238"/>
      <c r="C326" s="239"/>
      <c r="D326" s="229" t="s">
        <v>139</v>
      </c>
      <c r="E326" s="239"/>
      <c r="F326" s="241" t="s">
        <v>393</v>
      </c>
      <c r="G326" s="239"/>
      <c r="H326" s="242">
        <v>0.019</v>
      </c>
      <c r="I326" s="243"/>
      <c r="J326" s="239"/>
      <c r="K326" s="239"/>
      <c r="L326" s="244"/>
      <c r="M326" s="245"/>
      <c r="N326" s="246"/>
      <c r="O326" s="246"/>
      <c r="P326" s="246"/>
      <c r="Q326" s="246"/>
      <c r="R326" s="246"/>
      <c r="S326" s="246"/>
      <c r="T326" s="24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8" t="s">
        <v>139</v>
      </c>
      <c r="AU326" s="248" t="s">
        <v>90</v>
      </c>
      <c r="AV326" s="14" t="s">
        <v>90</v>
      </c>
      <c r="AW326" s="14" t="s">
        <v>4</v>
      </c>
      <c r="AX326" s="14" t="s">
        <v>88</v>
      </c>
      <c r="AY326" s="248" t="s">
        <v>130</v>
      </c>
    </row>
    <row r="327" s="2" customFormat="1" ht="24.15" customHeight="1">
      <c r="A327" s="38"/>
      <c r="B327" s="39"/>
      <c r="C327" s="214" t="s">
        <v>394</v>
      </c>
      <c r="D327" s="214" t="s">
        <v>132</v>
      </c>
      <c r="E327" s="215" t="s">
        <v>395</v>
      </c>
      <c r="F327" s="216" t="s">
        <v>396</v>
      </c>
      <c r="G327" s="217" t="s">
        <v>189</v>
      </c>
      <c r="H327" s="218">
        <v>40.75</v>
      </c>
      <c r="I327" s="219"/>
      <c r="J327" s="220">
        <f>ROUND(I327*H327,2)</f>
        <v>0</v>
      </c>
      <c r="K327" s="216" t="s">
        <v>136</v>
      </c>
      <c r="L327" s="44"/>
      <c r="M327" s="221" t="s">
        <v>1</v>
      </c>
      <c r="N327" s="222" t="s">
        <v>45</v>
      </c>
      <c r="O327" s="91"/>
      <c r="P327" s="223">
        <f>O327*H327</f>
        <v>0</v>
      </c>
      <c r="Q327" s="223">
        <v>0</v>
      </c>
      <c r="R327" s="223">
        <f>Q327*H327</f>
        <v>0</v>
      </c>
      <c r="S327" s="223">
        <v>0.0044999999999999997</v>
      </c>
      <c r="T327" s="224">
        <f>S327*H327</f>
        <v>0.18337499999999998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5" t="s">
        <v>137</v>
      </c>
      <c r="AT327" s="225" t="s">
        <v>132</v>
      </c>
      <c r="AU327" s="225" t="s">
        <v>90</v>
      </c>
      <c r="AY327" s="17" t="s">
        <v>130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7" t="s">
        <v>88</v>
      </c>
      <c r="BK327" s="226">
        <f>ROUND(I327*H327,2)</f>
        <v>0</v>
      </c>
      <c r="BL327" s="17" t="s">
        <v>137</v>
      </c>
      <c r="BM327" s="225" t="s">
        <v>397</v>
      </c>
    </row>
    <row r="328" s="13" customFormat="1">
      <c r="A328" s="13"/>
      <c r="B328" s="227"/>
      <c r="C328" s="228"/>
      <c r="D328" s="229" t="s">
        <v>139</v>
      </c>
      <c r="E328" s="230" t="s">
        <v>1</v>
      </c>
      <c r="F328" s="231" t="s">
        <v>398</v>
      </c>
      <c r="G328" s="228"/>
      <c r="H328" s="230" t="s">
        <v>1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139</v>
      </c>
      <c r="AU328" s="237" t="s">
        <v>90</v>
      </c>
      <c r="AV328" s="13" t="s">
        <v>88</v>
      </c>
      <c r="AW328" s="13" t="s">
        <v>36</v>
      </c>
      <c r="AX328" s="13" t="s">
        <v>80</v>
      </c>
      <c r="AY328" s="237" t="s">
        <v>130</v>
      </c>
    </row>
    <row r="329" s="13" customFormat="1">
      <c r="A329" s="13"/>
      <c r="B329" s="227"/>
      <c r="C329" s="228"/>
      <c r="D329" s="229" t="s">
        <v>139</v>
      </c>
      <c r="E329" s="230" t="s">
        <v>1</v>
      </c>
      <c r="F329" s="231" t="s">
        <v>399</v>
      </c>
      <c r="G329" s="228"/>
      <c r="H329" s="230" t="s">
        <v>1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139</v>
      </c>
      <c r="AU329" s="237" t="s">
        <v>90</v>
      </c>
      <c r="AV329" s="13" t="s">
        <v>88</v>
      </c>
      <c r="AW329" s="13" t="s">
        <v>36</v>
      </c>
      <c r="AX329" s="13" t="s">
        <v>80</v>
      </c>
      <c r="AY329" s="237" t="s">
        <v>130</v>
      </c>
    </row>
    <row r="330" s="14" customFormat="1">
      <c r="A330" s="14"/>
      <c r="B330" s="238"/>
      <c r="C330" s="239"/>
      <c r="D330" s="229" t="s">
        <v>139</v>
      </c>
      <c r="E330" s="240" t="s">
        <v>1</v>
      </c>
      <c r="F330" s="241" t="s">
        <v>310</v>
      </c>
      <c r="G330" s="239"/>
      <c r="H330" s="242">
        <v>22.530000000000001</v>
      </c>
      <c r="I330" s="243"/>
      <c r="J330" s="239"/>
      <c r="K330" s="239"/>
      <c r="L330" s="244"/>
      <c r="M330" s="245"/>
      <c r="N330" s="246"/>
      <c r="O330" s="246"/>
      <c r="P330" s="246"/>
      <c r="Q330" s="246"/>
      <c r="R330" s="246"/>
      <c r="S330" s="246"/>
      <c r="T330" s="247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8" t="s">
        <v>139</v>
      </c>
      <c r="AU330" s="248" t="s">
        <v>90</v>
      </c>
      <c r="AV330" s="14" t="s">
        <v>90</v>
      </c>
      <c r="AW330" s="14" t="s">
        <v>36</v>
      </c>
      <c r="AX330" s="14" t="s">
        <v>80</v>
      </c>
      <c r="AY330" s="248" t="s">
        <v>130</v>
      </c>
    </row>
    <row r="331" s="14" customFormat="1">
      <c r="A331" s="14"/>
      <c r="B331" s="238"/>
      <c r="C331" s="239"/>
      <c r="D331" s="229" t="s">
        <v>139</v>
      </c>
      <c r="E331" s="240" t="s">
        <v>1</v>
      </c>
      <c r="F331" s="241" t="s">
        <v>400</v>
      </c>
      <c r="G331" s="239"/>
      <c r="H331" s="242">
        <v>8.0899999999999999</v>
      </c>
      <c r="I331" s="243"/>
      <c r="J331" s="239"/>
      <c r="K331" s="239"/>
      <c r="L331" s="244"/>
      <c r="M331" s="245"/>
      <c r="N331" s="246"/>
      <c r="O331" s="246"/>
      <c r="P331" s="246"/>
      <c r="Q331" s="246"/>
      <c r="R331" s="246"/>
      <c r="S331" s="246"/>
      <c r="T331" s="247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8" t="s">
        <v>139</v>
      </c>
      <c r="AU331" s="248" t="s">
        <v>90</v>
      </c>
      <c r="AV331" s="14" t="s">
        <v>90</v>
      </c>
      <c r="AW331" s="14" t="s">
        <v>36</v>
      </c>
      <c r="AX331" s="14" t="s">
        <v>80</v>
      </c>
      <c r="AY331" s="248" t="s">
        <v>130</v>
      </c>
    </row>
    <row r="332" s="14" customFormat="1">
      <c r="A332" s="14"/>
      <c r="B332" s="238"/>
      <c r="C332" s="239"/>
      <c r="D332" s="229" t="s">
        <v>139</v>
      </c>
      <c r="E332" s="240" t="s">
        <v>1</v>
      </c>
      <c r="F332" s="241" t="s">
        <v>401</v>
      </c>
      <c r="G332" s="239"/>
      <c r="H332" s="242">
        <v>10.130000000000001</v>
      </c>
      <c r="I332" s="243"/>
      <c r="J332" s="239"/>
      <c r="K332" s="239"/>
      <c r="L332" s="244"/>
      <c r="M332" s="245"/>
      <c r="N332" s="246"/>
      <c r="O332" s="246"/>
      <c r="P332" s="246"/>
      <c r="Q332" s="246"/>
      <c r="R332" s="246"/>
      <c r="S332" s="246"/>
      <c r="T332" s="24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8" t="s">
        <v>139</v>
      </c>
      <c r="AU332" s="248" t="s">
        <v>90</v>
      </c>
      <c r="AV332" s="14" t="s">
        <v>90</v>
      </c>
      <c r="AW332" s="14" t="s">
        <v>36</v>
      </c>
      <c r="AX332" s="14" t="s">
        <v>80</v>
      </c>
      <c r="AY332" s="248" t="s">
        <v>130</v>
      </c>
    </row>
    <row r="333" s="15" customFormat="1">
      <c r="A333" s="15"/>
      <c r="B333" s="249"/>
      <c r="C333" s="250"/>
      <c r="D333" s="229" t="s">
        <v>139</v>
      </c>
      <c r="E333" s="251" t="s">
        <v>1</v>
      </c>
      <c r="F333" s="252" t="s">
        <v>153</v>
      </c>
      <c r="G333" s="250"/>
      <c r="H333" s="253">
        <v>40.75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9" t="s">
        <v>139</v>
      </c>
      <c r="AU333" s="259" t="s">
        <v>90</v>
      </c>
      <c r="AV333" s="15" t="s">
        <v>137</v>
      </c>
      <c r="AW333" s="15" t="s">
        <v>36</v>
      </c>
      <c r="AX333" s="15" t="s">
        <v>88</v>
      </c>
      <c r="AY333" s="259" t="s">
        <v>130</v>
      </c>
    </row>
    <row r="334" s="2" customFormat="1" ht="24.15" customHeight="1">
      <c r="A334" s="38"/>
      <c r="B334" s="39"/>
      <c r="C334" s="214" t="s">
        <v>402</v>
      </c>
      <c r="D334" s="214" t="s">
        <v>132</v>
      </c>
      <c r="E334" s="215" t="s">
        <v>403</v>
      </c>
      <c r="F334" s="216" t="s">
        <v>404</v>
      </c>
      <c r="G334" s="217" t="s">
        <v>189</v>
      </c>
      <c r="H334" s="218">
        <v>65.530000000000001</v>
      </c>
      <c r="I334" s="219"/>
      <c r="J334" s="220">
        <f>ROUND(I334*H334,2)</f>
        <v>0</v>
      </c>
      <c r="K334" s="216" t="s">
        <v>136</v>
      </c>
      <c r="L334" s="44"/>
      <c r="M334" s="221" t="s">
        <v>1</v>
      </c>
      <c r="N334" s="222" t="s">
        <v>45</v>
      </c>
      <c r="O334" s="91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5" t="s">
        <v>235</v>
      </c>
      <c r="AT334" s="225" t="s">
        <v>132</v>
      </c>
      <c r="AU334" s="225" t="s">
        <v>90</v>
      </c>
      <c r="AY334" s="17" t="s">
        <v>130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7" t="s">
        <v>88</v>
      </c>
      <c r="BK334" s="226">
        <f>ROUND(I334*H334,2)</f>
        <v>0</v>
      </c>
      <c r="BL334" s="17" t="s">
        <v>235</v>
      </c>
      <c r="BM334" s="225" t="s">
        <v>405</v>
      </c>
    </row>
    <row r="335" s="13" customFormat="1">
      <c r="A335" s="13"/>
      <c r="B335" s="227"/>
      <c r="C335" s="228"/>
      <c r="D335" s="229" t="s">
        <v>139</v>
      </c>
      <c r="E335" s="230" t="s">
        <v>1</v>
      </c>
      <c r="F335" s="231" t="s">
        <v>268</v>
      </c>
      <c r="G335" s="228"/>
      <c r="H335" s="230" t="s">
        <v>1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139</v>
      </c>
      <c r="AU335" s="237" t="s">
        <v>90</v>
      </c>
      <c r="AV335" s="13" t="s">
        <v>88</v>
      </c>
      <c r="AW335" s="13" t="s">
        <v>36</v>
      </c>
      <c r="AX335" s="13" t="s">
        <v>80</v>
      </c>
      <c r="AY335" s="237" t="s">
        <v>130</v>
      </c>
    </row>
    <row r="336" s="13" customFormat="1">
      <c r="A336" s="13"/>
      <c r="B336" s="227"/>
      <c r="C336" s="228"/>
      <c r="D336" s="229" t="s">
        <v>139</v>
      </c>
      <c r="E336" s="230" t="s">
        <v>1</v>
      </c>
      <c r="F336" s="231" t="s">
        <v>406</v>
      </c>
      <c r="G336" s="228"/>
      <c r="H336" s="230" t="s">
        <v>1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139</v>
      </c>
      <c r="AU336" s="237" t="s">
        <v>90</v>
      </c>
      <c r="AV336" s="13" t="s">
        <v>88</v>
      </c>
      <c r="AW336" s="13" t="s">
        <v>36</v>
      </c>
      <c r="AX336" s="13" t="s">
        <v>80</v>
      </c>
      <c r="AY336" s="237" t="s">
        <v>130</v>
      </c>
    </row>
    <row r="337" s="14" customFormat="1">
      <c r="A337" s="14"/>
      <c r="B337" s="238"/>
      <c r="C337" s="239"/>
      <c r="D337" s="229" t="s">
        <v>139</v>
      </c>
      <c r="E337" s="240" t="s">
        <v>1</v>
      </c>
      <c r="F337" s="241" t="s">
        <v>194</v>
      </c>
      <c r="G337" s="239"/>
      <c r="H337" s="242">
        <v>28</v>
      </c>
      <c r="I337" s="243"/>
      <c r="J337" s="239"/>
      <c r="K337" s="239"/>
      <c r="L337" s="244"/>
      <c r="M337" s="245"/>
      <c r="N337" s="246"/>
      <c r="O337" s="246"/>
      <c r="P337" s="246"/>
      <c r="Q337" s="246"/>
      <c r="R337" s="246"/>
      <c r="S337" s="246"/>
      <c r="T337" s="24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8" t="s">
        <v>139</v>
      </c>
      <c r="AU337" s="248" t="s">
        <v>90</v>
      </c>
      <c r="AV337" s="14" t="s">
        <v>90</v>
      </c>
      <c r="AW337" s="14" t="s">
        <v>36</v>
      </c>
      <c r="AX337" s="14" t="s">
        <v>80</v>
      </c>
      <c r="AY337" s="248" t="s">
        <v>130</v>
      </c>
    </row>
    <row r="338" s="13" customFormat="1">
      <c r="A338" s="13"/>
      <c r="B338" s="227"/>
      <c r="C338" s="228"/>
      <c r="D338" s="229" t="s">
        <v>139</v>
      </c>
      <c r="E338" s="230" t="s">
        <v>1</v>
      </c>
      <c r="F338" s="231" t="s">
        <v>407</v>
      </c>
      <c r="G338" s="228"/>
      <c r="H338" s="230" t="s">
        <v>1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139</v>
      </c>
      <c r="AU338" s="237" t="s">
        <v>90</v>
      </c>
      <c r="AV338" s="13" t="s">
        <v>88</v>
      </c>
      <c r="AW338" s="13" t="s">
        <v>36</v>
      </c>
      <c r="AX338" s="13" t="s">
        <v>80</v>
      </c>
      <c r="AY338" s="237" t="s">
        <v>130</v>
      </c>
    </row>
    <row r="339" s="14" customFormat="1">
      <c r="A339" s="14"/>
      <c r="B339" s="238"/>
      <c r="C339" s="239"/>
      <c r="D339" s="229" t="s">
        <v>139</v>
      </c>
      <c r="E339" s="240" t="s">
        <v>1</v>
      </c>
      <c r="F339" s="241" t="s">
        <v>310</v>
      </c>
      <c r="G339" s="239"/>
      <c r="H339" s="242">
        <v>22.530000000000001</v>
      </c>
      <c r="I339" s="243"/>
      <c r="J339" s="239"/>
      <c r="K339" s="239"/>
      <c r="L339" s="244"/>
      <c r="M339" s="245"/>
      <c r="N339" s="246"/>
      <c r="O339" s="246"/>
      <c r="P339" s="246"/>
      <c r="Q339" s="246"/>
      <c r="R339" s="246"/>
      <c r="S339" s="246"/>
      <c r="T339" s="24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8" t="s">
        <v>139</v>
      </c>
      <c r="AU339" s="248" t="s">
        <v>90</v>
      </c>
      <c r="AV339" s="14" t="s">
        <v>90</v>
      </c>
      <c r="AW339" s="14" t="s">
        <v>36</v>
      </c>
      <c r="AX339" s="14" t="s">
        <v>80</v>
      </c>
      <c r="AY339" s="248" t="s">
        <v>130</v>
      </c>
    </row>
    <row r="340" s="13" customFormat="1">
      <c r="A340" s="13"/>
      <c r="B340" s="227"/>
      <c r="C340" s="228"/>
      <c r="D340" s="229" t="s">
        <v>139</v>
      </c>
      <c r="E340" s="230" t="s">
        <v>1</v>
      </c>
      <c r="F340" s="231" t="s">
        <v>408</v>
      </c>
      <c r="G340" s="228"/>
      <c r="H340" s="230" t="s">
        <v>1</v>
      </c>
      <c r="I340" s="232"/>
      <c r="J340" s="228"/>
      <c r="K340" s="228"/>
      <c r="L340" s="233"/>
      <c r="M340" s="234"/>
      <c r="N340" s="235"/>
      <c r="O340" s="235"/>
      <c r="P340" s="235"/>
      <c r="Q340" s="235"/>
      <c r="R340" s="235"/>
      <c r="S340" s="235"/>
      <c r="T340" s="23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7" t="s">
        <v>139</v>
      </c>
      <c r="AU340" s="237" t="s">
        <v>90</v>
      </c>
      <c r="AV340" s="13" t="s">
        <v>88</v>
      </c>
      <c r="AW340" s="13" t="s">
        <v>36</v>
      </c>
      <c r="AX340" s="13" t="s">
        <v>80</v>
      </c>
      <c r="AY340" s="237" t="s">
        <v>130</v>
      </c>
    </row>
    <row r="341" s="14" customFormat="1">
      <c r="A341" s="14"/>
      <c r="B341" s="238"/>
      <c r="C341" s="239"/>
      <c r="D341" s="229" t="s">
        <v>139</v>
      </c>
      <c r="E341" s="240" t="s">
        <v>1</v>
      </c>
      <c r="F341" s="241" t="s">
        <v>304</v>
      </c>
      <c r="G341" s="239"/>
      <c r="H341" s="242">
        <v>15</v>
      </c>
      <c r="I341" s="243"/>
      <c r="J341" s="239"/>
      <c r="K341" s="239"/>
      <c r="L341" s="244"/>
      <c r="M341" s="245"/>
      <c r="N341" s="246"/>
      <c r="O341" s="246"/>
      <c r="P341" s="246"/>
      <c r="Q341" s="246"/>
      <c r="R341" s="246"/>
      <c r="S341" s="246"/>
      <c r="T341" s="24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8" t="s">
        <v>139</v>
      </c>
      <c r="AU341" s="248" t="s">
        <v>90</v>
      </c>
      <c r="AV341" s="14" t="s">
        <v>90</v>
      </c>
      <c r="AW341" s="14" t="s">
        <v>36</v>
      </c>
      <c r="AX341" s="14" t="s">
        <v>80</v>
      </c>
      <c r="AY341" s="248" t="s">
        <v>130</v>
      </c>
    </row>
    <row r="342" s="15" customFormat="1">
      <c r="A342" s="15"/>
      <c r="B342" s="249"/>
      <c r="C342" s="250"/>
      <c r="D342" s="229" t="s">
        <v>139</v>
      </c>
      <c r="E342" s="251" t="s">
        <v>1</v>
      </c>
      <c r="F342" s="252" t="s">
        <v>153</v>
      </c>
      <c r="G342" s="250"/>
      <c r="H342" s="253">
        <v>65.530000000000001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9" t="s">
        <v>139</v>
      </c>
      <c r="AU342" s="259" t="s">
        <v>90</v>
      </c>
      <c r="AV342" s="15" t="s">
        <v>137</v>
      </c>
      <c r="AW342" s="15" t="s">
        <v>36</v>
      </c>
      <c r="AX342" s="15" t="s">
        <v>88</v>
      </c>
      <c r="AY342" s="259" t="s">
        <v>130</v>
      </c>
    </row>
    <row r="343" s="2" customFormat="1" ht="21.75" customHeight="1">
      <c r="A343" s="38"/>
      <c r="B343" s="39"/>
      <c r="C343" s="214" t="s">
        <v>409</v>
      </c>
      <c r="D343" s="214" t="s">
        <v>132</v>
      </c>
      <c r="E343" s="215" t="s">
        <v>410</v>
      </c>
      <c r="F343" s="216" t="s">
        <v>411</v>
      </c>
      <c r="G343" s="217" t="s">
        <v>189</v>
      </c>
      <c r="H343" s="218">
        <v>41.170000000000002</v>
      </c>
      <c r="I343" s="219"/>
      <c r="J343" s="220">
        <f>ROUND(I343*H343,2)</f>
        <v>0</v>
      </c>
      <c r="K343" s="216" t="s">
        <v>136</v>
      </c>
      <c r="L343" s="44"/>
      <c r="M343" s="221" t="s">
        <v>1</v>
      </c>
      <c r="N343" s="222" t="s">
        <v>45</v>
      </c>
      <c r="O343" s="91"/>
      <c r="P343" s="223">
        <f>O343*H343</f>
        <v>0</v>
      </c>
      <c r="Q343" s="223">
        <v>0</v>
      </c>
      <c r="R343" s="223">
        <f>Q343*H343</f>
        <v>0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235</v>
      </c>
      <c r="AT343" s="225" t="s">
        <v>132</v>
      </c>
      <c r="AU343" s="225" t="s">
        <v>90</v>
      </c>
      <c r="AY343" s="17" t="s">
        <v>130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88</v>
      </c>
      <c r="BK343" s="226">
        <f>ROUND(I343*H343,2)</f>
        <v>0</v>
      </c>
      <c r="BL343" s="17" t="s">
        <v>235</v>
      </c>
      <c r="BM343" s="225" t="s">
        <v>412</v>
      </c>
    </row>
    <row r="344" s="13" customFormat="1">
      <c r="A344" s="13"/>
      <c r="B344" s="227"/>
      <c r="C344" s="228"/>
      <c r="D344" s="229" t="s">
        <v>139</v>
      </c>
      <c r="E344" s="230" t="s">
        <v>1</v>
      </c>
      <c r="F344" s="231" t="s">
        <v>406</v>
      </c>
      <c r="G344" s="228"/>
      <c r="H344" s="230" t="s">
        <v>1</v>
      </c>
      <c r="I344" s="232"/>
      <c r="J344" s="228"/>
      <c r="K344" s="228"/>
      <c r="L344" s="233"/>
      <c r="M344" s="234"/>
      <c r="N344" s="235"/>
      <c r="O344" s="235"/>
      <c r="P344" s="235"/>
      <c r="Q344" s="235"/>
      <c r="R344" s="235"/>
      <c r="S344" s="235"/>
      <c r="T344" s="23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7" t="s">
        <v>139</v>
      </c>
      <c r="AU344" s="237" t="s">
        <v>90</v>
      </c>
      <c r="AV344" s="13" t="s">
        <v>88</v>
      </c>
      <c r="AW344" s="13" t="s">
        <v>36</v>
      </c>
      <c r="AX344" s="13" t="s">
        <v>80</v>
      </c>
      <c r="AY344" s="237" t="s">
        <v>130</v>
      </c>
    </row>
    <row r="345" s="13" customFormat="1">
      <c r="A345" s="13"/>
      <c r="B345" s="227"/>
      <c r="C345" s="228"/>
      <c r="D345" s="229" t="s">
        <v>139</v>
      </c>
      <c r="E345" s="230" t="s">
        <v>1</v>
      </c>
      <c r="F345" s="231" t="s">
        <v>268</v>
      </c>
      <c r="G345" s="228"/>
      <c r="H345" s="230" t="s">
        <v>1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139</v>
      </c>
      <c r="AU345" s="237" t="s">
        <v>90</v>
      </c>
      <c r="AV345" s="13" t="s">
        <v>88</v>
      </c>
      <c r="AW345" s="13" t="s">
        <v>36</v>
      </c>
      <c r="AX345" s="13" t="s">
        <v>80</v>
      </c>
      <c r="AY345" s="237" t="s">
        <v>130</v>
      </c>
    </row>
    <row r="346" s="14" customFormat="1">
      <c r="A346" s="14"/>
      <c r="B346" s="238"/>
      <c r="C346" s="239"/>
      <c r="D346" s="229" t="s">
        <v>139</v>
      </c>
      <c r="E346" s="240" t="s">
        <v>1</v>
      </c>
      <c r="F346" s="241" t="s">
        <v>273</v>
      </c>
      <c r="G346" s="239"/>
      <c r="H346" s="242">
        <v>7.9500000000000002</v>
      </c>
      <c r="I346" s="243"/>
      <c r="J346" s="239"/>
      <c r="K346" s="239"/>
      <c r="L346" s="244"/>
      <c r="M346" s="245"/>
      <c r="N346" s="246"/>
      <c r="O346" s="246"/>
      <c r="P346" s="246"/>
      <c r="Q346" s="246"/>
      <c r="R346" s="246"/>
      <c r="S346" s="246"/>
      <c r="T346" s="24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8" t="s">
        <v>139</v>
      </c>
      <c r="AU346" s="248" t="s">
        <v>90</v>
      </c>
      <c r="AV346" s="14" t="s">
        <v>90</v>
      </c>
      <c r="AW346" s="14" t="s">
        <v>36</v>
      </c>
      <c r="AX346" s="14" t="s">
        <v>80</v>
      </c>
      <c r="AY346" s="248" t="s">
        <v>130</v>
      </c>
    </row>
    <row r="347" s="14" customFormat="1">
      <c r="A347" s="14"/>
      <c r="B347" s="238"/>
      <c r="C347" s="239"/>
      <c r="D347" s="229" t="s">
        <v>139</v>
      </c>
      <c r="E347" s="240" t="s">
        <v>1</v>
      </c>
      <c r="F347" s="241" t="s">
        <v>274</v>
      </c>
      <c r="G347" s="239"/>
      <c r="H347" s="242">
        <v>15</v>
      </c>
      <c r="I347" s="243"/>
      <c r="J347" s="239"/>
      <c r="K347" s="239"/>
      <c r="L347" s="244"/>
      <c r="M347" s="245"/>
      <c r="N347" s="246"/>
      <c r="O347" s="246"/>
      <c r="P347" s="246"/>
      <c r="Q347" s="246"/>
      <c r="R347" s="246"/>
      <c r="S347" s="246"/>
      <c r="T347" s="24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8" t="s">
        <v>139</v>
      </c>
      <c r="AU347" s="248" t="s">
        <v>90</v>
      </c>
      <c r="AV347" s="14" t="s">
        <v>90</v>
      </c>
      <c r="AW347" s="14" t="s">
        <v>36</v>
      </c>
      <c r="AX347" s="14" t="s">
        <v>80</v>
      </c>
      <c r="AY347" s="248" t="s">
        <v>130</v>
      </c>
    </row>
    <row r="348" s="14" customFormat="1">
      <c r="A348" s="14"/>
      <c r="B348" s="238"/>
      <c r="C348" s="239"/>
      <c r="D348" s="229" t="s">
        <v>139</v>
      </c>
      <c r="E348" s="240" t="s">
        <v>1</v>
      </c>
      <c r="F348" s="241" t="s">
        <v>275</v>
      </c>
      <c r="G348" s="239"/>
      <c r="H348" s="242">
        <v>8.0899999999999999</v>
      </c>
      <c r="I348" s="243"/>
      <c r="J348" s="239"/>
      <c r="K348" s="239"/>
      <c r="L348" s="244"/>
      <c r="M348" s="245"/>
      <c r="N348" s="246"/>
      <c r="O348" s="246"/>
      <c r="P348" s="246"/>
      <c r="Q348" s="246"/>
      <c r="R348" s="246"/>
      <c r="S348" s="246"/>
      <c r="T348" s="24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8" t="s">
        <v>139</v>
      </c>
      <c r="AU348" s="248" t="s">
        <v>90</v>
      </c>
      <c r="AV348" s="14" t="s">
        <v>90</v>
      </c>
      <c r="AW348" s="14" t="s">
        <v>36</v>
      </c>
      <c r="AX348" s="14" t="s">
        <v>80</v>
      </c>
      <c r="AY348" s="248" t="s">
        <v>130</v>
      </c>
    </row>
    <row r="349" s="14" customFormat="1">
      <c r="A349" s="14"/>
      <c r="B349" s="238"/>
      <c r="C349" s="239"/>
      <c r="D349" s="229" t="s">
        <v>139</v>
      </c>
      <c r="E349" s="240" t="s">
        <v>1</v>
      </c>
      <c r="F349" s="241" t="s">
        <v>276</v>
      </c>
      <c r="G349" s="239"/>
      <c r="H349" s="242">
        <v>10.130000000000001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8" t="s">
        <v>139</v>
      </c>
      <c r="AU349" s="248" t="s">
        <v>90</v>
      </c>
      <c r="AV349" s="14" t="s">
        <v>90</v>
      </c>
      <c r="AW349" s="14" t="s">
        <v>36</v>
      </c>
      <c r="AX349" s="14" t="s">
        <v>80</v>
      </c>
      <c r="AY349" s="248" t="s">
        <v>130</v>
      </c>
    </row>
    <row r="350" s="15" customFormat="1">
      <c r="A350" s="15"/>
      <c r="B350" s="249"/>
      <c r="C350" s="250"/>
      <c r="D350" s="229" t="s">
        <v>139</v>
      </c>
      <c r="E350" s="251" t="s">
        <v>1</v>
      </c>
      <c r="F350" s="252" t="s">
        <v>153</v>
      </c>
      <c r="G350" s="250"/>
      <c r="H350" s="253">
        <v>41.170000000000002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9" t="s">
        <v>139</v>
      </c>
      <c r="AU350" s="259" t="s">
        <v>90</v>
      </c>
      <c r="AV350" s="15" t="s">
        <v>137</v>
      </c>
      <c r="AW350" s="15" t="s">
        <v>36</v>
      </c>
      <c r="AX350" s="15" t="s">
        <v>88</v>
      </c>
      <c r="AY350" s="259" t="s">
        <v>130</v>
      </c>
    </row>
    <row r="351" s="2" customFormat="1" ht="21.75" customHeight="1">
      <c r="A351" s="38"/>
      <c r="B351" s="39"/>
      <c r="C351" s="260" t="s">
        <v>413</v>
      </c>
      <c r="D351" s="260" t="s">
        <v>389</v>
      </c>
      <c r="E351" s="261" t="s">
        <v>414</v>
      </c>
      <c r="F351" s="262" t="s">
        <v>415</v>
      </c>
      <c r="G351" s="263" t="s">
        <v>238</v>
      </c>
      <c r="H351" s="264">
        <v>12.884</v>
      </c>
      <c r="I351" s="265"/>
      <c r="J351" s="266">
        <f>ROUND(I351*H351,2)</f>
        <v>0</v>
      </c>
      <c r="K351" s="262" t="s">
        <v>136</v>
      </c>
      <c r="L351" s="267"/>
      <c r="M351" s="268" t="s">
        <v>1</v>
      </c>
      <c r="N351" s="269" t="s">
        <v>45</v>
      </c>
      <c r="O351" s="91"/>
      <c r="P351" s="223">
        <f>O351*H351</f>
        <v>0</v>
      </c>
      <c r="Q351" s="223">
        <v>0.001</v>
      </c>
      <c r="R351" s="223">
        <f>Q351*H351</f>
        <v>0.012884000000000001</v>
      </c>
      <c r="S351" s="223">
        <v>0</v>
      </c>
      <c r="T351" s="22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5" t="s">
        <v>338</v>
      </c>
      <c r="AT351" s="225" t="s">
        <v>389</v>
      </c>
      <c r="AU351" s="225" t="s">
        <v>90</v>
      </c>
      <c r="AY351" s="17" t="s">
        <v>130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88</v>
      </c>
      <c r="BK351" s="226">
        <f>ROUND(I351*H351,2)</f>
        <v>0</v>
      </c>
      <c r="BL351" s="17" t="s">
        <v>235</v>
      </c>
      <c r="BM351" s="225" t="s">
        <v>416</v>
      </c>
    </row>
    <row r="352" s="14" customFormat="1">
      <c r="A352" s="14"/>
      <c r="B352" s="238"/>
      <c r="C352" s="239"/>
      <c r="D352" s="229" t="s">
        <v>139</v>
      </c>
      <c r="E352" s="239"/>
      <c r="F352" s="241" t="s">
        <v>417</v>
      </c>
      <c r="G352" s="239"/>
      <c r="H352" s="242">
        <v>12.884</v>
      </c>
      <c r="I352" s="243"/>
      <c r="J352" s="239"/>
      <c r="K352" s="239"/>
      <c r="L352" s="244"/>
      <c r="M352" s="245"/>
      <c r="N352" s="246"/>
      <c r="O352" s="246"/>
      <c r="P352" s="246"/>
      <c r="Q352" s="246"/>
      <c r="R352" s="246"/>
      <c r="S352" s="246"/>
      <c r="T352" s="24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8" t="s">
        <v>139</v>
      </c>
      <c r="AU352" s="248" t="s">
        <v>90</v>
      </c>
      <c r="AV352" s="14" t="s">
        <v>90</v>
      </c>
      <c r="AW352" s="14" t="s">
        <v>4</v>
      </c>
      <c r="AX352" s="14" t="s">
        <v>88</v>
      </c>
      <c r="AY352" s="248" t="s">
        <v>130</v>
      </c>
    </row>
    <row r="353" s="2" customFormat="1" ht="37.8" customHeight="1">
      <c r="A353" s="38"/>
      <c r="B353" s="39"/>
      <c r="C353" s="214" t="s">
        <v>418</v>
      </c>
      <c r="D353" s="214" t="s">
        <v>132</v>
      </c>
      <c r="E353" s="215" t="s">
        <v>419</v>
      </c>
      <c r="F353" s="216" t="s">
        <v>420</v>
      </c>
      <c r="G353" s="217" t="s">
        <v>189</v>
      </c>
      <c r="H353" s="218">
        <v>24.968</v>
      </c>
      <c r="I353" s="219"/>
      <c r="J353" s="220">
        <f>ROUND(I353*H353,2)</f>
        <v>0</v>
      </c>
      <c r="K353" s="216" t="s">
        <v>136</v>
      </c>
      <c r="L353" s="44"/>
      <c r="M353" s="221" t="s">
        <v>1</v>
      </c>
      <c r="N353" s="222" t="s">
        <v>45</v>
      </c>
      <c r="O353" s="91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235</v>
      </c>
      <c r="AT353" s="225" t="s">
        <v>132</v>
      </c>
      <c r="AU353" s="225" t="s">
        <v>90</v>
      </c>
      <c r="AY353" s="17" t="s">
        <v>130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88</v>
      </c>
      <c r="BK353" s="226">
        <f>ROUND(I353*H353,2)</f>
        <v>0</v>
      </c>
      <c r="BL353" s="17" t="s">
        <v>235</v>
      </c>
      <c r="BM353" s="225" t="s">
        <v>421</v>
      </c>
    </row>
    <row r="354" s="13" customFormat="1">
      <c r="A354" s="13"/>
      <c r="B354" s="227"/>
      <c r="C354" s="228"/>
      <c r="D354" s="229" t="s">
        <v>139</v>
      </c>
      <c r="E354" s="230" t="s">
        <v>1</v>
      </c>
      <c r="F354" s="231" t="s">
        <v>251</v>
      </c>
      <c r="G354" s="228"/>
      <c r="H354" s="230" t="s">
        <v>1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139</v>
      </c>
      <c r="AU354" s="237" t="s">
        <v>90</v>
      </c>
      <c r="AV354" s="13" t="s">
        <v>88</v>
      </c>
      <c r="AW354" s="13" t="s">
        <v>36</v>
      </c>
      <c r="AX354" s="13" t="s">
        <v>80</v>
      </c>
      <c r="AY354" s="237" t="s">
        <v>130</v>
      </c>
    </row>
    <row r="355" s="13" customFormat="1">
      <c r="A355" s="13"/>
      <c r="B355" s="227"/>
      <c r="C355" s="228"/>
      <c r="D355" s="229" t="s">
        <v>139</v>
      </c>
      <c r="E355" s="230" t="s">
        <v>1</v>
      </c>
      <c r="F355" s="231" t="s">
        <v>422</v>
      </c>
      <c r="G355" s="228"/>
      <c r="H355" s="230" t="s">
        <v>1</v>
      </c>
      <c r="I355" s="232"/>
      <c r="J355" s="228"/>
      <c r="K355" s="228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139</v>
      </c>
      <c r="AU355" s="237" t="s">
        <v>90</v>
      </c>
      <c r="AV355" s="13" t="s">
        <v>88</v>
      </c>
      <c r="AW355" s="13" t="s">
        <v>36</v>
      </c>
      <c r="AX355" s="13" t="s">
        <v>80</v>
      </c>
      <c r="AY355" s="237" t="s">
        <v>130</v>
      </c>
    </row>
    <row r="356" s="14" customFormat="1">
      <c r="A356" s="14"/>
      <c r="B356" s="238"/>
      <c r="C356" s="239"/>
      <c r="D356" s="229" t="s">
        <v>139</v>
      </c>
      <c r="E356" s="240" t="s">
        <v>1</v>
      </c>
      <c r="F356" s="241" t="s">
        <v>423</v>
      </c>
      <c r="G356" s="239"/>
      <c r="H356" s="242">
        <v>24.968</v>
      </c>
      <c r="I356" s="243"/>
      <c r="J356" s="239"/>
      <c r="K356" s="239"/>
      <c r="L356" s="244"/>
      <c r="M356" s="245"/>
      <c r="N356" s="246"/>
      <c r="O356" s="246"/>
      <c r="P356" s="246"/>
      <c r="Q356" s="246"/>
      <c r="R356" s="246"/>
      <c r="S356" s="246"/>
      <c r="T356" s="24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8" t="s">
        <v>139</v>
      </c>
      <c r="AU356" s="248" t="s">
        <v>90</v>
      </c>
      <c r="AV356" s="14" t="s">
        <v>90</v>
      </c>
      <c r="AW356" s="14" t="s">
        <v>36</v>
      </c>
      <c r="AX356" s="14" t="s">
        <v>80</v>
      </c>
      <c r="AY356" s="248" t="s">
        <v>130</v>
      </c>
    </row>
    <row r="357" s="15" customFormat="1">
      <c r="A357" s="15"/>
      <c r="B357" s="249"/>
      <c r="C357" s="250"/>
      <c r="D357" s="229" t="s">
        <v>139</v>
      </c>
      <c r="E357" s="251" t="s">
        <v>1</v>
      </c>
      <c r="F357" s="252" t="s">
        <v>153</v>
      </c>
      <c r="G357" s="250"/>
      <c r="H357" s="253">
        <v>24.968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9" t="s">
        <v>139</v>
      </c>
      <c r="AU357" s="259" t="s">
        <v>90</v>
      </c>
      <c r="AV357" s="15" t="s">
        <v>137</v>
      </c>
      <c r="AW357" s="15" t="s">
        <v>36</v>
      </c>
      <c r="AX357" s="15" t="s">
        <v>88</v>
      </c>
      <c r="AY357" s="259" t="s">
        <v>130</v>
      </c>
    </row>
    <row r="358" s="2" customFormat="1" ht="37.8" customHeight="1">
      <c r="A358" s="38"/>
      <c r="B358" s="39"/>
      <c r="C358" s="214" t="s">
        <v>424</v>
      </c>
      <c r="D358" s="214" t="s">
        <v>132</v>
      </c>
      <c r="E358" s="215" t="s">
        <v>425</v>
      </c>
      <c r="F358" s="216" t="s">
        <v>426</v>
      </c>
      <c r="G358" s="217" t="s">
        <v>189</v>
      </c>
      <c r="H358" s="218">
        <v>22.748000000000001</v>
      </c>
      <c r="I358" s="219"/>
      <c r="J358" s="220">
        <f>ROUND(I358*H358,2)</f>
        <v>0</v>
      </c>
      <c r="K358" s="216" t="s">
        <v>136</v>
      </c>
      <c r="L358" s="44"/>
      <c r="M358" s="221" t="s">
        <v>1</v>
      </c>
      <c r="N358" s="222" t="s">
        <v>45</v>
      </c>
      <c r="O358" s="91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235</v>
      </c>
      <c r="AT358" s="225" t="s">
        <v>132</v>
      </c>
      <c r="AU358" s="225" t="s">
        <v>90</v>
      </c>
      <c r="AY358" s="17" t="s">
        <v>130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88</v>
      </c>
      <c r="BK358" s="226">
        <f>ROUND(I358*H358,2)</f>
        <v>0</v>
      </c>
      <c r="BL358" s="17" t="s">
        <v>235</v>
      </c>
      <c r="BM358" s="225" t="s">
        <v>427</v>
      </c>
    </row>
    <row r="359" s="13" customFormat="1">
      <c r="A359" s="13"/>
      <c r="B359" s="227"/>
      <c r="C359" s="228"/>
      <c r="D359" s="229" t="s">
        <v>139</v>
      </c>
      <c r="E359" s="230" t="s">
        <v>1</v>
      </c>
      <c r="F359" s="231" t="s">
        <v>251</v>
      </c>
      <c r="G359" s="228"/>
      <c r="H359" s="230" t="s">
        <v>1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139</v>
      </c>
      <c r="AU359" s="237" t="s">
        <v>90</v>
      </c>
      <c r="AV359" s="13" t="s">
        <v>88</v>
      </c>
      <c r="AW359" s="13" t="s">
        <v>36</v>
      </c>
      <c r="AX359" s="13" t="s">
        <v>80</v>
      </c>
      <c r="AY359" s="237" t="s">
        <v>130</v>
      </c>
    </row>
    <row r="360" s="13" customFormat="1">
      <c r="A360" s="13"/>
      <c r="B360" s="227"/>
      <c r="C360" s="228"/>
      <c r="D360" s="229" t="s">
        <v>139</v>
      </c>
      <c r="E360" s="230" t="s">
        <v>1</v>
      </c>
      <c r="F360" s="231" t="s">
        <v>422</v>
      </c>
      <c r="G360" s="228"/>
      <c r="H360" s="230" t="s">
        <v>1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139</v>
      </c>
      <c r="AU360" s="237" t="s">
        <v>90</v>
      </c>
      <c r="AV360" s="13" t="s">
        <v>88</v>
      </c>
      <c r="AW360" s="13" t="s">
        <v>36</v>
      </c>
      <c r="AX360" s="13" t="s">
        <v>80</v>
      </c>
      <c r="AY360" s="237" t="s">
        <v>130</v>
      </c>
    </row>
    <row r="361" s="14" customFormat="1">
      <c r="A361" s="14"/>
      <c r="B361" s="238"/>
      <c r="C361" s="239"/>
      <c r="D361" s="229" t="s">
        <v>139</v>
      </c>
      <c r="E361" s="240" t="s">
        <v>1</v>
      </c>
      <c r="F361" s="241" t="s">
        <v>428</v>
      </c>
      <c r="G361" s="239"/>
      <c r="H361" s="242">
        <v>22.748000000000001</v>
      </c>
      <c r="I361" s="243"/>
      <c r="J361" s="239"/>
      <c r="K361" s="239"/>
      <c r="L361" s="244"/>
      <c r="M361" s="245"/>
      <c r="N361" s="246"/>
      <c r="O361" s="246"/>
      <c r="P361" s="246"/>
      <c r="Q361" s="246"/>
      <c r="R361" s="246"/>
      <c r="S361" s="246"/>
      <c r="T361" s="24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8" t="s">
        <v>139</v>
      </c>
      <c r="AU361" s="248" t="s">
        <v>90</v>
      </c>
      <c r="AV361" s="14" t="s">
        <v>90</v>
      </c>
      <c r="AW361" s="14" t="s">
        <v>36</v>
      </c>
      <c r="AX361" s="14" t="s">
        <v>88</v>
      </c>
      <c r="AY361" s="248" t="s">
        <v>130</v>
      </c>
    </row>
    <row r="362" s="2" customFormat="1" ht="24.15" customHeight="1">
      <c r="A362" s="38"/>
      <c r="B362" s="39"/>
      <c r="C362" s="260" t="s">
        <v>429</v>
      </c>
      <c r="D362" s="260" t="s">
        <v>389</v>
      </c>
      <c r="E362" s="261" t="s">
        <v>430</v>
      </c>
      <c r="F362" s="262" t="s">
        <v>431</v>
      </c>
      <c r="G362" s="263" t="s">
        <v>238</v>
      </c>
      <c r="H362" s="264">
        <v>238.58000000000001</v>
      </c>
      <c r="I362" s="265"/>
      <c r="J362" s="266">
        <f>ROUND(I362*H362,2)</f>
        <v>0</v>
      </c>
      <c r="K362" s="262" t="s">
        <v>136</v>
      </c>
      <c r="L362" s="267"/>
      <c r="M362" s="268" t="s">
        <v>1</v>
      </c>
      <c r="N362" s="269" t="s">
        <v>45</v>
      </c>
      <c r="O362" s="91"/>
      <c r="P362" s="223">
        <f>O362*H362</f>
        <v>0</v>
      </c>
      <c r="Q362" s="223">
        <v>0.001</v>
      </c>
      <c r="R362" s="223">
        <f>Q362*H362</f>
        <v>0.23858000000000001</v>
      </c>
      <c r="S362" s="223">
        <v>0</v>
      </c>
      <c r="T362" s="22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5" t="s">
        <v>338</v>
      </c>
      <c r="AT362" s="225" t="s">
        <v>389</v>
      </c>
      <c r="AU362" s="225" t="s">
        <v>90</v>
      </c>
      <c r="AY362" s="17" t="s">
        <v>130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7" t="s">
        <v>88</v>
      </c>
      <c r="BK362" s="226">
        <f>ROUND(I362*H362,2)</f>
        <v>0</v>
      </c>
      <c r="BL362" s="17" t="s">
        <v>235</v>
      </c>
      <c r="BM362" s="225" t="s">
        <v>432</v>
      </c>
    </row>
    <row r="363" s="13" customFormat="1">
      <c r="A363" s="13"/>
      <c r="B363" s="227"/>
      <c r="C363" s="228"/>
      <c r="D363" s="229" t="s">
        <v>139</v>
      </c>
      <c r="E363" s="230" t="s">
        <v>1</v>
      </c>
      <c r="F363" s="231" t="s">
        <v>251</v>
      </c>
      <c r="G363" s="228"/>
      <c r="H363" s="230" t="s">
        <v>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139</v>
      </c>
      <c r="AU363" s="237" t="s">
        <v>90</v>
      </c>
      <c r="AV363" s="13" t="s">
        <v>88</v>
      </c>
      <c r="AW363" s="13" t="s">
        <v>36</v>
      </c>
      <c r="AX363" s="13" t="s">
        <v>80</v>
      </c>
      <c r="AY363" s="237" t="s">
        <v>130</v>
      </c>
    </row>
    <row r="364" s="13" customFormat="1">
      <c r="A364" s="13"/>
      <c r="B364" s="227"/>
      <c r="C364" s="228"/>
      <c r="D364" s="229" t="s">
        <v>139</v>
      </c>
      <c r="E364" s="230" t="s">
        <v>1</v>
      </c>
      <c r="F364" s="231" t="s">
        <v>433</v>
      </c>
      <c r="G364" s="228"/>
      <c r="H364" s="230" t="s">
        <v>1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139</v>
      </c>
      <c r="AU364" s="237" t="s">
        <v>90</v>
      </c>
      <c r="AV364" s="13" t="s">
        <v>88</v>
      </c>
      <c r="AW364" s="13" t="s">
        <v>36</v>
      </c>
      <c r="AX364" s="13" t="s">
        <v>80</v>
      </c>
      <c r="AY364" s="237" t="s">
        <v>130</v>
      </c>
    </row>
    <row r="365" s="14" customFormat="1">
      <c r="A365" s="14"/>
      <c r="B365" s="238"/>
      <c r="C365" s="239"/>
      <c r="D365" s="229" t="s">
        <v>139</v>
      </c>
      <c r="E365" s="240" t="s">
        <v>1</v>
      </c>
      <c r="F365" s="241" t="s">
        <v>434</v>
      </c>
      <c r="G365" s="239"/>
      <c r="H365" s="242">
        <v>113.74</v>
      </c>
      <c r="I365" s="243"/>
      <c r="J365" s="239"/>
      <c r="K365" s="239"/>
      <c r="L365" s="244"/>
      <c r="M365" s="245"/>
      <c r="N365" s="246"/>
      <c r="O365" s="246"/>
      <c r="P365" s="246"/>
      <c r="Q365" s="246"/>
      <c r="R365" s="246"/>
      <c r="S365" s="246"/>
      <c r="T365" s="24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8" t="s">
        <v>139</v>
      </c>
      <c r="AU365" s="248" t="s">
        <v>90</v>
      </c>
      <c r="AV365" s="14" t="s">
        <v>90</v>
      </c>
      <c r="AW365" s="14" t="s">
        <v>36</v>
      </c>
      <c r="AX365" s="14" t="s">
        <v>80</v>
      </c>
      <c r="AY365" s="248" t="s">
        <v>130</v>
      </c>
    </row>
    <row r="366" s="14" customFormat="1">
      <c r="A366" s="14"/>
      <c r="B366" s="238"/>
      <c r="C366" s="239"/>
      <c r="D366" s="229" t="s">
        <v>139</v>
      </c>
      <c r="E366" s="240" t="s">
        <v>1</v>
      </c>
      <c r="F366" s="241" t="s">
        <v>435</v>
      </c>
      <c r="G366" s="239"/>
      <c r="H366" s="242">
        <v>124.84</v>
      </c>
      <c r="I366" s="243"/>
      <c r="J366" s="239"/>
      <c r="K366" s="239"/>
      <c r="L366" s="244"/>
      <c r="M366" s="245"/>
      <c r="N366" s="246"/>
      <c r="O366" s="246"/>
      <c r="P366" s="246"/>
      <c r="Q366" s="246"/>
      <c r="R366" s="246"/>
      <c r="S366" s="246"/>
      <c r="T366" s="247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8" t="s">
        <v>139</v>
      </c>
      <c r="AU366" s="248" t="s">
        <v>90</v>
      </c>
      <c r="AV366" s="14" t="s">
        <v>90</v>
      </c>
      <c r="AW366" s="14" t="s">
        <v>36</v>
      </c>
      <c r="AX366" s="14" t="s">
        <v>80</v>
      </c>
      <c r="AY366" s="248" t="s">
        <v>130</v>
      </c>
    </row>
    <row r="367" s="15" customFormat="1">
      <c r="A367" s="15"/>
      <c r="B367" s="249"/>
      <c r="C367" s="250"/>
      <c r="D367" s="229" t="s">
        <v>139</v>
      </c>
      <c r="E367" s="251" t="s">
        <v>1</v>
      </c>
      <c r="F367" s="252" t="s">
        <v>153</v>
      </c>
      <c r="G367" s="250"/>
      <c r="H367" s="253">
        <v>238.57999999999998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9" t="s">
        <v>139</v>
      </c>
      <c r="AU367" s="259" t="s">
        <v>90</v>
      </c>
      <c r="AV367" s="15" t="s">
        <v>137</v>
      </c>
      <c r="AW367" s="15" t="s">
        <v>36</v>
      </c>
      <c r="AX367" s="15" t="s">
        <v>88</v>
      </c>
      <c r="AY367" s="259" t="s">
        <v>130</v>
      </c>
    </row>
    <row r="368" s="2" customFormat="1" ht="24.15" customHeight="1">
      <c r="A368" s="38"/>
      <c r="B368" s="39"/>
      <c r="C368" s="214" t="s">
        <v>436</v>
      </c>
      <c r="D368" s="214" t="s">
        <v>132</v>
      </c>
      <c r="E368" s="215" t="s">
        <v>437</v>
      </c>
      <c r="F368" s="216" t="s">
        <v>438</v>
      </c>
      <c r="G368" s="217" t="s">
        <v>189</v>
      </c>
      <c r="H368" s="218">
        <v>5.202</v>
      </c>
      <c r="I368" s="219"/>
      <c r="J368" s="220">
        <f>ROUND(I368*H368,2)</f>
        <v>0</v>
      </c>
      <c r="K368" s="216" t="s">
        <v>136</v>
      </c>
      <c r="L368" s="44"/>
      <c r="M368" s="221" t="s">
        <v>1</v>
      </c>
      <c r="N368" s="222" t="s">
        <v>45</v>
      </c>
      <c r="O368" s="91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235</v>
      </c>
      <c r="AT368" s="225" t="s">
        <v>132</v>
      </c>
      <c r="AU368" s="225" t="s">
        <v>90</v>
      </c>
      <c r="AY368" s="17" t="s">
        <v>130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88</v>
      </c>
      <c r="BK368" s="226">
        <f>ROUND(I368*H368,2)</f>
        <v>0</v>
      </c>
      <c r="BL368" s="17" t="s">
        <v>235</v>
      </c>
      <c r="BM368" s="225" t="s">
        <v>439</v>
      </c>
    </row>
    <row r="369" s="13" customFormat="1">
      <c r="A369" s="13"/>
      <c r="B369" s="227"/>
      <c r="C369" s="228"/>
      <c r="D369" s="229" t="s">
        <v>139</v>
      </c>
      <c r="E369" s="230" t="s">
        <v>1</v>
      </c>
      <c r="F369" s="231" t="s">
        <v>440</v>
      </c>
      <c r="G369" s="228"/>
      <c r="H369" s="230" t="s">
        <v>1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139</v>
      </c>
      <c r="AU369" s="237" t="s">
        <v>90</v>
      </c>
      <c r="AV369" s="13" t="s">
        <v>88</v>
      </c>
      <c r="AW369" s="13" t="s">
        <v>36</v>
      </c>
      <c r="AX369" s="13" t="s">
        <v>80</v>
      </c>
      <c r="AY369" s="237" t="s">
        <v>130</v>
      </c>
    </row>
    <row r="370" s="14" customFormat="1">
      <c r="A370" s="14"/>
      <c r="B370" s="238"/>
      <c r="C370" s="239"/>
      <c r="D370" s="229" t="s">
        <v>139</v>
      </c>
      <c r="E370" s="240" t="s">
        <v>1</v>
      </c>
      <c r="F370" s="241" t="s">
        <v>441</v>
      </c>
      <c r="G370" s="239"/>
      <c r="H370" s="242">
        <v>5.202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139</v>
      </c>
      <c r="AU370" s="248" t="s">
        <v>90</v>
      </c>
      <c r="AV370" s="14" t="s">
        <v>90</v>
      </c>
      <c r="AW370" s="14" t="s">
        <v>36</v>
      </c>
      <c r="AX370" s="14" t="s">
        <v>88</v>
      </c>
      <c r="AY370" s="248" t="s">
        <v>130</v>
      </c>
    </row>
    <row r="371" s="2" customFormat="1" ht="24.15" customHeight="1">
      <c r="A371" s="38"/>
      <c r="B371" s="39"/>
      <c r="C371" s="260" t="s">
        <v>442</v>
      </c>
      <c r="D371" s="260" t="s">
        <v>389</v>
      </c>
      <c r="E371" s="261" t="s">
        <v>443</v>
      </c>
      <c r="F371" s="262" t="s">
        <v>444</v>
      </c>
      <c r="G371" s="263" t="s">
        <v>189</v>
      </c>
      <c r="H371" s="264">
        <v>5.9820000000000002</v>
      </c>
      <c r="I371" s="265"/>
      <c r="J371" s="266">
        <f>ROUND(I371*H371,2)</f>
        <v>0</v>
      </c>
      <c r="K371" s="262" t="s">
        <v>136</v>
      </c>
      <c r="L371" s="267"/>
      <c r="M371" s="268" t="s">
        <v>1</v>
      </c>
      <c r="N371" s="269" t="s">
        <v>45</v>
      </c>
      <c r="O371" s="91"/>
      <c r="P371" s="223">
        <f>O371*H371</f>
        <v>0</v>
      </c>
      <c r="Q371" s="223">
        <v>0.00064000000000000005</v>
      </c>
      <c r="R371" s="223">
        <f>Q371*H371</f>
        <v>0.0038284800000000004</v>
      </c>
      <c r="S371" s="223">
        <v>0</v>
      </c>
      <c r="T371" s="22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338</v>
      </c>
      <c r="AT371" s="225" t="s">
        <v>389</v>
      </c>
      <c r="AU371" s="225" t="s">
        <v>90</v>
      </c>
      <c r="AY371" s="17" t="s">
        <v>130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88</v>
      </c>
      <c r="BK371" s="226">
        <f>ROUND(I371*H371,2)</f>
        <v>0</v>
      </c>
      <c r="BL371" s="17" t="s">
        <v>235</v>
      </c>
      <c r="BM371" s="225" t="s">
        <v>445</v>
      </c>
    </row>
    <row r="372" s="14" customFormat="1">
      <c r="A372" s="14"/>
      <c r="B372" s="238"/>
      <c r="C372" s="239"/>
      <c r="D372" s="229" t="s">
        <v>139</v>
      </c>
      <c r="E372" s="239"/>
      <c r="F372" s="241" t="s">
        <v>446</v>
      </c>
      <c r="G372" s="239"/>
      <c r="H372" s="242">
        <v>5.9820000000000002</v>
      </c>
      <c r="I372" s="243"/>
      <c r="J372" s="239"/>
      <c r="K372" s="239"/>
      <c r="L372" s="244"/>
      <c r="M372" s="245"/>
      <c r="N372" s="246"/>
      <c r="O372" s="246"/>
      <c r="P372" s="246"/>
      <c r="Q372" s="246"/>
      <c r="R372" s="246"/>
      <c r="S372" s="246"/>
      <c r="T372" s="24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8" t="s">
        <v>139</v>
      </c>
      <c r="AU372" s="248" t="s">
        <v>90</v>
      </c>
      <c r="AV372" s="14" t="s">
        <v>90</v>
      </c>
      <c r="AW372" s="14" t="s">
        <v>4</v>
      </c>
      <c r="AX372" s="14" t="s">
        <v>88</v>
      </c>
      <c r="AY372" s="248" t="s">
        <v>130</v>
      </c>
    </row>
    <row r="373" s="2" customFormat="1" ht="33" customHeight="1">
      <c r="A373" s="38"/>
      <c r="B373" s="39"/>
      <c r="C373" s="214" t="s">
        <v>447</v>
      </c>
      <c r="D373" s="214" t="s">
        <v>132</v>
      </c>
      <c r="E373" s="215" t="s">
        <v>448</v>
      </c>
      <c r="F373" s="216" t="s">
        <v>449</v>
      </c>
      <c r="G373" s="217" t="s">
        <v>189</v>
      </c>
      <c r="H373" s="218">
        <v>5.202</v>
      </c>
      <c r="I373" s="219"/>
      <c r="J373" s="220">
        <f>ROUND(I373*H373,2)</f>
        <v>0</v>
      </c>
      <c r="K373" s="216" t="s">
        <v>136</v>
      </c>
      <c r="L373" s="44"/>
      <c r="M373" s="221" t="s">
        <v>1</v>
      </c>
      <c r="N373" s="222" t="s">
        <v>45</v>
      </c>
      <c r="O373" s="91"/>
      <c r="P373" s="223">
        <f>O373*H373</f>
        <v>0</v>
      </c>
      <c r="Q373" s="223">
        <v>0.00040000000000000002</v>
      </c>
      <c r="R373" s="223">
        <f>Q373*H373</f>
        <v>0.0020808000000000003</v>
      </c>
      <c r="S373" s="223">
        <v>0</v>
      </c>
      <c r="T373" s="22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5" t="s">
        <v>235</v>
      </c>
      <c r="AT373" s="225" t="s">
        <v>132</v>
      </c>
      <c r="AU373" s="225" t="s">
        <v>90</v>
      </c>
      <c r="AY373" s="17" t="s">
        <v>130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7" t="s">
        <v>88</v>
      </c>
      <c r="BK373" s="226">
        <f>ROUND(I373*H373,2)</f>
        <v>0</v>
      </c>
      <c r="BL373" s="17" t="s">
        <v>235</v>
      </c>
      <c r="BM373" s="225" t="s">
        <v>450</v>
      </c>
    </row>
    <row r="374" s="13" customFormat="1">
      <c r="A374" s="13"/>
      <c r="B374" s="227"/>
      <c r="C374" s="228"/>
      <c r="D374" s="229" t="s">
        <v>139</v>
      </c>
      <c r="E374" s="230" t="s">
        <v>1</v>
      </c>
      <c r="F374" s="231" t="s">
        <v>451</v>
      </c>
      <c r="G374" s="228"/>
      <c r="H374" s="230" t="s">
        <v>1</v>
      </c>
      <c r="I374" s="232"/>
      <c r="J374" s="228"/>
      <c r="K374" s="228"/>
      <c r="L374" s="233"/>
      <c r="M374" s="234"/>
      <c r="N374" s="235"/>
      <c r="O374" s="235"/>
      <c r="P374" s="235"/>
      <c r="Q374" s="235"/>
      <c r="R374" s="235"/>
      <c r="S374" s="235"/>
      <c r="T374" s="23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7" t="s">
        <v>139</v>
      </c>
      <c r="AU374" s="237" t="s">
        <v>90</v>
      </c>
      <c r="AV374" s="13" t="s">
        <v>88</v>
      </c>
      <c r="AW374" s="13" t="s">
        <v>36</v>
      </c>
      <c r="AX374" s="13" t="s">
        <v>80</v>
      </c>
      <c r="AY374" s="237" t="s">
        <v>130</v>
      </c>
    </row>
    <row r="375" s="14" customFormat="1">
      <c r="A375" s="14"/>
      <c r="B375" s="238"/>
      <c r="C375" s="239"/>
      <c r="D375" s="229" t="s">
        <v>139</v>
      </c>
      <c r="E375" s="240" t="s">
        <v>1</v>
      </c>
      <c r="F375" s="241" t="s">
        <v>452</v>
      </c>
      <c r="G375" s="239"/>
      <c r="H375" s="242">
        <v>5.202</v>
      </c>
      <c r="I375" s="243"/>
      <c r="J375" s="239"/>
      <c r="K375" s="239"/>
      <c r="L375" s="244"/>
      <c r="M375" s="245"/>
      <c r="N375" s="246"/>
      <c r="O375" s="246"/>
      <c r="P375" s="246"/>
      <c r="Q375" s="246"/>
      <c r="R375" s="246"/>
      <c r="S375" s="246"/>
      <c r="T375" s="24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8" t="s">
        <v>139</v>
      </c>
      <c r="AU375" s="248" t="s">
        <v>90</v>
      </c>
      <c r="AV375" s="14" t="s">
        <v>90</v>
      </c>
      <c r="AW375" s="14" t="s">
        <v>36</v>
      </c>
      <c r="AX375" s="14" t="s">
        <v>88</v>
      </c>
      <c r="AY375" s="248" t="s">
        <v>130</v>
      </c>
    </row>
    <row r="376" s="2" customFormat="1" ht="37.8" customHeight="1">
      <c r="A376" s="38"/>
      <c r="B376" s="39"/>
      <c r="C376" s="260" t="s">
        <v>453</v>
      </c>
      <c r="D376" s="260" t="s">
        <v>389</v>
      </c>
      <c r="E376" s="261" t="s">
        <v>454</v>
      </c>
      <c r="F376" s="262" t="s">
        <v>455</v>
      </c>
      <c r="G376" s="263" t="s">
        <v>189</v>
      </c>
      <c r="H376" s="264">
        <v>5.9820000000000002</v>
      </c>
      <c r="I376" s="265"/>
      <c r="J376" s="266">
        <f>ROUND(I376*H376,2)</f>
        <v>0</v>
      </c>
      <c r="K376" s="262" t="s">
        <v>136</v>
      </c>
      <c r="L376" s="267"/>
      <c r="M376" s="268" t="s">
        <v>1</v>
      </c>
      <c r="N376" s="269" t="s">
        <v>45</v>
      </c>
      <c r="O376" s="91"/>
      <c r="P376" s="223">
        <f>O376*H376</f>
        <v>0</v>
      </c>
      <c r="Q376" s="223">
        <v>0.0047999999999999996</v>
      </c>
      <c r="R376" s="223">
        <f>Q376*H376</f>
        <v>0.028713599999999999</v>
      </c>
      <c r="S376" s="223">
        <v>0</v>
      </c>
      <c r="T376" s="22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338</v>
      </c>
      <c r="AT376" s="225" t="s">
        <v>389</v>
      </c>
      <c r="AU376" s="225" t="s">
        <v>90</v>
      </c>
      <c r="AY376" s="17" t="s">
        <v>130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88</v>
      </c>
      <c r="BK376" s="226">
        <f>ROUND(I376*H376,2)</f>
        <v>0</v>
      </c>
      <c r="BL376" s="17" t="s">
        <v>235</v>
      </c>
      <c r="BM376" s="225" t="s">
        <v>456</v>
      </c>
    </row>
    <row r="377" s="14" customFormat="1">
      <c r="A377" s="14"/>
      <c r="B377" s="238"/>
      <c r="C377" s="239"/>
      <c r="D377" s="229" t="s">
        <v>139</v>
      </c>
      <c r="E377" s="239"/>
      <c r="F377" s="241" t="s">
        <v>446</v>
      </c>
      <c r="G377" s="239"/>
      <c r="H377" s="242">
        <v>5.9820000000000002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139</v>
      </c>
      <c r="AU377" s="248" t="s">
        <v>90</v>
      </c>
      <c r="AV377" s="14" t="s">
        <v>90</v>
      </c>
      <c r="AW377" s="14" t="s">
        <v>4</v>
      </c>
      <c r="AX377" s="14" t="s">
        <v>88</v>
      </c>
      <c r="AY377" s="248" t="s">
        <v>130</v>
      </c>
    </row>
    <row r="378" s="2" customFormat="1" ht="24.15" customHeight="1">
      <c r="A378" s="38"/>
      <c r="B378" s="39"/>
      <c r="C378" s="214" t="s">
        <v>457</v>
      </c>
      <c r="D378" s="214" t="s">
        <v>132</v>
      </c>
      <c r="E378" s="215" t="s">
        <v>458</v>
      </c>
      <c r="F378" s="216" t="s">
        <v>459</v>
      </c>
      <c r="G378" s="217" t="s">
        <v>189</v>
      </c>
      <c r="H378" s="218">
        <v>5.202</v>
      </c>
      <c r="I378" s="219"/>
      <c r="J378" s="220">
        <f>ROUND(I378*H378,2)</f>
        <v>0</v>
      </c>
      <c r="K378" s="216" t="s">
        <v>1</v>
      </c>
      <c r="L378" s="44"/>
      <c r="M378" s="221" t="s">
        <v>1</v>
      </c>
      <c r="N378" s="222" t="s">
        <v>45</v>
      </c>
      <c r="O378" s="91"/>
      <c r="P378" s="223">
        <f>O378*H378</f>
        <v>0</v>
      </c>
      <c r="Q378" s="223">
        <v>0.090130000000000002</v>
      </c>
      <c r="R378" s="223">
        <f>Q378*H378</f>
        <v>0.46885626000000002</v>
      </c>
      <c r="S378" s="223">
        <v>0</v>
      </c>
      <c r="T378" s="22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5" t="s">
        <v>235</v>
      </c>
      <c r="AT378" s="225" t="s">
        <v>132</v>
      </c>
      <c r="AU378" s="225" t="s">
        <v>90</v>
      </c>
      <c r="AY378" s="17" t="s">
        <v>130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7" t="s">
        <v>88</v>
      </c>
      <c r="BK378" s="226">
        <f>ROUND(I378*H378,2)</f>
        <v>0</v>
      </c>
      <c r="BL378" s="17" t="s">
        <v>235</v>
      </c>
      <c r="BM378" s="225" t="s">
        <v>460</v>
      </c>
    </row>
    <row r="379" s="13" customFormat="1">
      <c r="A379" s="13"/>
      <c r="B379" s="227"/>
      <c r="C379" s="228"/>
      <c r="D379" s="229" t="s">
        <v>139</v>
      </c>
      <c r="E379" s="230" t="s">
        <v>1</v>
      </c>
      <c r="F379" s="231" t="s">
        <v>461</v>
      </c>
      <c r="G379" s="228"/>
      <c r="H379" s="230" t="s">
        <v>1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139</v>
      </c>
      <c r="AU379" s="237" t="s">
        <v>90</v>
      </c>
      <c r="AV379" s="13" t="s">
        <v>88</v>
      </c>
      <c r="AW379" s="13" t="s">
        <v>36</v>
      </c>
      <c r="AX379" s="13" t="s">
        <v>80</v>
      </c>
      <c r="AY379" s="237" t="s">
        <v>130</v>
      </c>
    </row>
    <row r="380" s="13" customFormat="1">
      <c r="A380" s="13"/>
      <c r="B380" s="227"/>
      <c r="C380" s="228"/>
      <c r="D380" s="229" t="s">
        <v>139</v>
      </c>
      <c r="E380" s="230" t="s">
        <v>1</v>
      </c>
      <c r="F380" s="231" t="s">
        <v>462</v>
      </c>
      <c r="G380" s="228"/>
      <c r="H380" s="230" t="s">
        <v>1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139</v>
      </c>
      <c r="AU380" s="237" t="s">
        <v>90</v>
      </c>
      <c r="AV380" s="13" t="s">
        <v>88</v>
      </c>
      <c r="AW380" s="13" t="s">
        <v>36</v>
      </c>
      <c r="AX380" s="13" t="s">
        <v>80</v>
      </c>
      <c r="AY380" s="237" t="s">
        <v>130</v>
      </c>
    </row>
    <row r="381" s="14" customFormat="1">
      <c r="A381" s="14"/>
      <c r="B381" s="238"/>
      <c r="C381" s="239"/>
      <c r="D381" s="229" t="s">
        <v>139</v>
      </c>
      <c r="E381" s="240" t="s">
        <v>1</v>
      </c>
      <c r="F381" s="241" t="s">
        <v>463</v>
      </c>
      <c r="G381" s="239"/>
      <c r="H381" s="242">
        <v>5.202</v>
      </c>
      <c r="I381" s="243"/>
      <c r="J381" s="239"/>
      <c r="K381" s="239"/>
      <c r="L381" s="244"/>
      <c r="M381" s="245"/>
      <c r="N381" s="246"/>
      <c r="O381" s="246"/>
      <c r="P381" s="246"/>
      <c r="Q381" s="246"/>
      <c r="R381" s="246"/>
      <c r="S381" s="246"/>
      <c r="T381" s="24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8" t="s">
        <v>139</v>
      </c>
      <c r="AU381" s="248" t="s">
        <v>90</v>
      </c>
      <c r="AV381" s="14" t="s">
        <v>90</v>
      </c>
      <c r="AW381" s="14" t="s">
        <v>36</v>
      </c>
      <c r="AX381" s="14" t="s">
        <v>80</v>
      </c>
      <c r="AY381" s="248" t="s">
        <v>130</v>
      </c>
    </row>
    <row r="382" s="15" customFormat="1">
      <c r="A382" s="15"/>
      <c r="B382" s="249"/>
      <c r="C382" s="250"/>
      <c r="D382" s="229" t="s">
        <v>139</v>
      </c>
      <c r="E382" s="251" t="s">
        <v>1</v>
      </c>
      <c r="F382" s="252" t="s">
        <v>153</v>
      </c>
      <c r="G382" s="250"/>
      <c r="H382" s="253">
        <v>5.202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9" t="s">
        <v>139</v>
      </c>
      <c r="AU382" s="259" t="s">
        <v>90</v>
      </c>
      <c r="AV382" s="15" t="s">
        <v>137</v>
      </c>
      <c r="AW382" s="15" t="s">
        <v>36</v>
      </c>
      <c r="AX382" s="15" t="s">
        <v>88</v>
      </c>
      <c r="AY382" s="259" t="s">
        <v>130</v>
      </c>
    </row>
    <row r="383" s="2" customFormat="1" ht="49.05" customHeight="1">
      <c r="A383" s="38"/>
      <c r="B383" s="39"/>
      <c r="C383" s="214" t="s">
        <v>464</v>
      </c>
      <c r="D383" s="214" t="s">
        <v>132</v>
      </c>
      <c r="E383" s="215" t="s">
        <v>465</v>
      </c>
      <c r="F383" s="216" t="s">
        <v>466</v>
      </c>
      <c r="G383" s="217" t="s">
        <v>169</v>
      </c>
      <c r="H383" s="218">
        <v>0.77400000000000002</v>
      </c>
      <c r="I383" s="219"/>
      <c r="J383" s="220">
        <f>ROUND(I383*H383,2)</f>
        <v>0</v>
      </c>
      <c r="K383" s="216" t="s">
        <v>136</v>
      </c>
      <c r="L383" s="44"/>
      <c r="M383" s="221" t="s">
        <v>1</v>
      </c>
      <c r="N383" s="222" t="s">
        <v>45</v>
      </c>
      <c r="O383" s="91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5" t="s">
        <v>235</v>
      </c>
      <c r="AT383" s="225" t="s">
        <v>132</v>
      </c>
      <c r="AU383" s="225" t="s">
        <v>90</v>
      </c>
      <c r="AY383" s="17" t="s">
        <v>130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7" t="s">
        <v>88</v>
      </c>
      <c r="BK383" s="226">
        <f>ROUND(I383*H383,2)</f>
        <v>0</v>
      </c>
      <c r="BL383" s="17" t="s">
        <v>235</v>
      </c>
      <c r="BM383" s="225" t="s">
        <v>467</v>
      </c>
    </row>
    <row r="384" s="12" customFormat="1" ht="22.8" customHeight="1">
      <c r="A384" s="12"/>
      <c r="B384" s="198"/>
      <c r="C384" s="199"/>
      <c r="D384" s="200" t="s">
        <v>79</v>
      </c>
      <c r="E384" s="212" t="s">
        <v>468</v>
      </c>
      <c r="F384" s="212" t="s">
        <v>469</v>
      </c>
      <c r="G384" s="199"/>
      <c r="H384" s="199"/>
      <c r="I384" s="202"/>
      <c r="J384" s="213">
        <f>BK384</f>
        <v>0</v>
      </c>
      <c r="K384" s="199"/>
      <c r="L384" s="204"/>
      <c r="M384" s="205"/>
      <c r="N384" s="206"/>
      <c r="O384" s="206"/>
      <c r="P384" s="207">
        <f>SUM(P385:P389)</f>
        <v>0</v>
      </c>
      <c r="Q384" s="206"/>
      <c r="R384" s="207">
        <f>SUM(R385:R389)</f>
        <v>0</v>
      </c>
      <c r="S384" s="206"/>
      <c r="T384" s="208">
        <f>SUM(T385:T389)</f>
        <v>0.016799999999999999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9" t="s">
        <v>90</v>
      </c>
      <c r="AT384" s="210" t="s">
        <v>79</v>
      </c>
      <c r="AU384" s="210" t="s">
        <v>88</v>
      </c>
      <c r="AY384" s="209" t="s">
        <v>130</v>
      </c>
      <c r="BK384" s="211">
        <f>SUM(BK385:BK389)</f>
        <v>0</v>
      </c>
    </row>
    <row r="385" s="2" customFormat="1" ht="37.8" customHeight="1">
      <c r="A385" s="38"/>
      <c r="B385" s="39"/>
      <c r="C385" s="214" t="s">
        <v>470</v>
      </c>
      <c r="D385" s="214" t="s">
        <v>132</v>
      </c>
      <c r="E385" s="215" t="s">
        <v>471</v>
      </c>
      <c r="F385" s="216" t="s">
        <v>472</v>
      </c>
      <c r="G385" s="217" t="s">
        <v>189</v>
      </c>
      <c r="H385" s="218">
        <v>2.3999999999999999</v>
      </c>
      <c r="I385" s="219"/>
      <c r="J385" s="220">
        <f>ROUND(I385*H385,2)</f>
        <v>0</v>
      </c>
      <c r="K385" s="216" t="s">
        <v>136</v>
      </c>
      <c r="L385" s="44"/>
      <c r="M385" s="221" t="s">
        <v>1</v>
      </c>
      <c r="N385" s="222" t="s">
        <v>45</v>
      </c>
      <c r="O385" s="91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5" t="s">
        <v>235</v>
      </c>
      <c r="AT385" s="225" t="s">
        <v>132</v>
      </c>
      <c r="AU385" s="225" t="s">
        <v>90</v>
      </c>
      <c r="AY385" s="17" t="s">
        <v>130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7" t="s">
        <v>88</v>
      </c>
      <c r="BK385" s="226">
        <f>ROUND(I385*H385,2)</f>
        <v>0</v>
      </c>
      <c r="BL385" s="17" t="s">
        <v>235</v>
      </c>
      <c r="BM385" s="225" t="s">
        <v>473</v>
      </c>
    </row>
    <row r="386" s="13" customFormat="1">
      <c r="A386" s="13"/>
      <c r="B386" s="227"/>
      <c r="C386" s="228"/>
      <c r="D386" s="229" t="s">
        <v>139</v>
      </c>
      <c r="E386" s="230" t="s">
        <v>1</v>
      </c>
      <c r="F386" s="231" t="s">
        <v>474</v>
      </c>
      <c r="G386" s="228"/>
      <c r="H386" s="230" t="s">
        <v>1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139</v>
      </c>
      <c r="AU386" s="237" t="s">
        <v>90</v>
      </c>
      <c r="AV386" s="13" t="s">
        <v>88</v>
      </c>
      <c r="AW386" s="13" t="s">
        <v>36</v>
      </c>
      <c r="AX386" s="13" t="s">
        <v>80</v>
      </c>
      <c r="AY386" s="237" t="s">
        <v>130</v>
      </c>
    </row>
    <row r="387" s="14" customFormat="1">
      <c r="A387" s="14"/>
      <c r="B387" s="238"/>
      <c r="C387" s="239"/>
      <c r="D387" s="229" t="s">
        <v>139</v>
      </c>
      <c r="E387" s="240" t="s">
        <v>1</v>
      </c>
      <c r="F387" s="241" t="s">
        <v>475</v>
      </c>
      <c r="G387" s="239"/>
      <c r="H387" s="242">
        <v>2.3999999999999999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8" t="s">
        <v>139</v>
      </c>
      <c r="AU387" s="248" t="s">
        <v>90</v>
      </c>
      <c r="AV387" s="14" t="s">
        <v>90</v>
      </c>
      <c r="AW387" s="14" t="s">
        <v>36</v>
      </c>
      <c r="AX387" s="14" t="s">
        <v>88</v>
      </c>
      <c r="AY387" s="248" t="s">
        <v>130</v>
      </c>
    </row>
    <row r="388" s="2" customFormat="1" ht="33" customHeight="1">
      <c r="A388" s="38"/>
      <c r="B388" s="39"/>
      <c r="C388" s="214" t="s">
        <v>476</v>
      </c>
      <c r="D388" s="214" t="s">
        <v>132</v>
      </c>
      <c r="E388" s="215" t="s">
        <v>477</v>
      </c>
      <c r="F388" s="216" t="s">
        <v>478</v>
      </c>
      <c r="G388" s="217" t="s">
        <v>189</v>
      </c>
      <c r="H388" s="218">
        <v>2.3999999999999999</v>
      </c>
      <c r="I388" s="219"/>
      <c r="J388" s="220">
        <f>ROUND(I388*H388,2)</f>
        <v>0</v>
      </c>
      <c r="K388" s="216" t="s">
        <v>136</v>
      </c>
      <c r="L388" s="44"/>
      <c r="M388" s="221" t="s">
        <v>1</v>
      </c>
      <c r="N388" s="222" t="s">
        <v>45</v>
      </c>
      <c r="O388" s="91"/>
      <c r="P388" s="223">
        <f>O388*H388</f>
        <v>0</v>
      </c>
      <c r="Q388" s="223">
        <v>0</v>
      </c>
      <c r="R388" s="223">
        <f>Q388*H388</f>
        <v>0</v>
      </c>
      <c r="S388" s="223">
        <v>0.0070000000000000001</v>
      </c>
      <c r="T388" s="224">
        <f>S388*H388</f>
        <v>0.016799999999999999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5" t="s">
        <v>235</v>
      </c>
      <c r="AT388" s="225" t="s">
        <v>132</v>
      </c>
      <c r="AU388" s="225" t="s">
        <v>90</v>
      </c>
      <c r="AY388" s="17" t="s">
        <v>130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7" t="s">
        <v>88</v>
      </c>
      <c r="BK388" s="226">
        <f>ROUND(I388*H388,2)</f>
        <v>0</v>
      </c>
      <c r="BL388" s="17" t="s">
        <v>235</v>
      </c>
      <c r="BM388" s="225" t="s">
        <v>479</v>
      </c>
    </row>
    <row r="389" s="14" customFormat="1">
      <c r="A389" s="14"/>
      <c r="B389" s="238"/>
      <c r="C389" s="239"/>
      <c r="D389" s="229" t="s">
        <v>139</v>
      </c>
      <c r="E389" s="240" t="s">
        <v>1</v>
      </c>
      <c r="F389" s="241" t="s">
        <v>480</v>
      </c>
      <c r="G389" s="239"/>
      <c r="H389" s="242">
        <v>2.3999999999999999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8" t="s">
        <v>139</v>
      </c>
      <c r="AU389" s="248" t="s">
        <v>90</v>
      </c>
      <c r="AV389" s="14" t="s">
        <v>90</v>
      </c>
      <c r="AW389" s="14" t="s">
        <v>36</v>
      </c>
      <c r="AX389" s="14" t="s">
        <v>88</v>
      </c>
      <c r="AY389" s="248" t="s">
        <v>130</v>
      </c>
    </row>
    <row r="390" s="12" customFormat="1" ht="22.8" customHeight="1">
      <c r="A390" s="12"/>
      <c r="B390" s="198"/>
      <c r="C390" s="199"/>
      <c r="D390" s="200" t="s">
        <v>79</v>
      </c>
      <c r="E390" s="212" t="s">
        <v>481</v>
      </c>
      <c r="F390" s="212" t="s">
        <v>482</v>
      </c>
      <c r="G390" s="199"/>
      <c r="H390" s="199"/>
      <c r="I390" s="202"/>
      <c r="J390" s="213">
        <f>BK390</f>
        <v>0</v>
      </c>
      <c r="K390" s="199"/>
      <c r="L390" s="204"/>
      <c r="M390" s="205"/>
      <c r="N390" s="206"/>
      <c r="O390" s="206"/>
      <c r="P390" s="207">
        <f>SUM(P391:P395)</f>
        <v>0</v>
      </c>
      <c r="Q390" s="206"/>
      <c r="R390" s="207">
        <f>SUM(R391:R395)</f>
        <v>0.16</v>
      </c>
      <c r="S390" s="206"/>
      <c r="T390" s="208">
        <f>SUM(T391:T395)</f>
        <v>0.16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9" t="s">
        <v>90</v>
      </c>
      <c r="AT390" s="210" t="s">
        <v>79</v>
      </c>
      <c r="AU390" s="210" t="s">
        <v>88</v>
      </c>
      <c r="AY390" s="209" t="s">
        <v>130</v>
      </c>
      <c r="BK390" s="211">
        <f>SUM(BK391:BK395)</f>
        <v>0</v>
      </c>
    </row>
    <row r="391" s="2" customFormat="1" ht="44.25" customHeight="1">
      <c r="A391" s="38"/>
      <c r="B391" s="39"/>
      <c r="C391" s="214" t="s">
        <v>483</v>
      </c>
      <c r="D391" s="214" t="s">
        <v>132</v>
      </c>
      <c r="E391" s="215" t="s">
        <v>484</v>
      </c>
      <c r="F391" s="216" t="s">
        <v>485</v>
      </c>
      <c r="G391" s="217" t="s">
        <v>189</v>
      </c>
      <c r="H391" s="218">
        <v>8</v>
      </c>
      <c r="I391" s="219"/>
      <c r="J391" s="220">
        <f>ROUND(I391*H391,2)</f>
        <v>0</v>
      </c>
      <c r="K391" s="216" t="s">
        <v>136</v>
      </c>
      <c r="L391" s="44"/>
      <c r="M391" s="221" t="s">
        <v>1</v>
      </c>
      <c r="N391" s="222" t="s">
        <v>45</v>
      </c>
      <c r="O391" s="91"/>
      <c r="P391" s="223">
        <f>O391*H391</f>
        <v>0</v>
      </c>
      <c r="Q391" s="223">
        <v>0.02</v>
      </c>
      <c r="R391" s="223">
        <f>Q391*H391</f>
        <v>0.16</v>
      </c>
      <c r="S391" s="223">
        <v>0.02</v>
      </c>
      <c r="T391" s="224">
        <f>S391*H391</f>
        <v>0.16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5" t="s">
        <v>235</v>
      </c>
      <c r="AT391" s="225" t="s">
        <v>132</v>
      </c>
      <c r="AU391" s="225" t="s">
        <v>90</v>
      </c>
      <c r="AY391" s="17" t="s">
        <v>130</v>
      </c>
      <c r="BE391" s="226">
        <f>IF(N391="základní",J391,0)</f>
        <v>0</v>
      </c>
      <c r="BF391" s="226">
        <f>IF(N391="snížená",J391,0)</f>
        <v>0</v>
      </c>
      <c r="BG391" s="226">
        <f>IF(N391="zákl. přenesená",J391,0)</f>
        <v>0</v>
      </c>
      <c r="BH391" s="226">
        <f>IF(N391="sníž. přenesená",J391,0)</f>
        <v>0</v>
      </c>
      <c r="BI391" s="226">
        <f>IF(N391="nulová",J391,0)</f>
        <v>0</v>
      </c>
      <c r="BJ391" s="17" t="s">
        <v>88</v>
      </c>
      <c r="BK391" s="226">
        <f>ROUND(I391*H391,2)</f>
        <v>0</v>
      </c>
      <c r="BL391" s="17" t="s">
        <v>235</v>
      </c>
      <c r="BM391" s="225" t="s">
        <v>486</v>
      </c>
    </row>
    <row r="392" s="13" customFormat="1">
      <c r="A392" s="13"/>
      <c r="B392" s="227"/>
      <c r="C392" s="228"/>
      <c r="D392" s="229" t="s">
        <v>139</v>
      </c>
      <c r="E392" s="230" t="s">
        <v>1</v>
      </c>
      <c r="F392" s="231" t="s">
        <v>145</v>
      </c>
      <c r="G392" s="228"/>
      <c r="H392" s="230" t="s">
        <v>1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139</v>
      </c>
      <c r="AU392" s="237" t="s">
        <v>90</v>
      </c>
      <c r="AV392" s="13" t="s">
        <v>88</v>
      </c>
      <c r="AW392" s="13" t="s">
        <v>36</v>
      </c>
      <c r="AX392" s="13" t="s">
        <v>80</v>
      </c>
      <c r="AY392" s="237" t="s">
        <v>130</v>
      </c>
    </row>
    <row r="393" s="13" customFormat="1">
      <c r="A393" s="13"/>
      <c r="B393" s="227"/>
      <c r="C393" s="228"/>
      <c r="D393" s="229" t="s">
        <v>139</v>
      </c>
      <c r="E393" s="230" t="s">
        <v>1</v>
      </c>
      <c r="F393" s="231" t="s">
        <v>487</v>
      </c>
      <c r="G393" s="228"/>
      <c r="H393" s="230" t="s">
        <v>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139</v>
      </c>
      <c r="AU393" s="237" t="s">
        <v>90</v>
      </c>
      <c r="AV393" s="13" t="s">
        <v>88</v>
      </c>
      <c r="AW393" s="13" t="s">
        <v>36</v>
      </c>
      <c r="AX393" s="13" t="s">
        <v>80</v>
      </c>
      <c r="AY393" s="237" t="s">
        <v>130</v>
      </c>
    </row>
    <row r="394" s="13" customFormat="1">
      <c r="A394" s="13"/>
      <c r="B394" s="227"/>
      <c r="C394" s="228"/>
      <c r="D394" s="229" t="s">
        <v>139</v>
      </c>
      <c r="E394" s="230" t="s">
        <v>1</v>
      </c>
      <c r="F394" s="231" t="s">
        <v>488</v>
      </c>
      <c r="G394" s="228"/>
      <c r="H394" s="230" t="s">
        <v>1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139</v>
      </c>
      <c r="AU394" s="237" t="s">
        <v>90</v>
      </c>
      <c r="AV394" s="13" t="s">
        <v>88</v>
      </c>
      <c r="AW394" s="13" t="s">
        <v>36</v>
      </c>
      <c r="AX394" s="13" t="s">
        <v>80</v>
      </c>
      <c r="AY394" s="237" t="s">
        <v>130</v>
      </c>
    </row>
    <row r="395" s="14" customFormat="1">
      <c r="A395" s="14"/>
      <c r="B395" s="238"/>
      <c r="C395" s="239"/>
      <c r="D395" s="229" t="s">
        <v>139</v>
      </c>
      <c r="E395" s="240" t="s">
        <v>1</v>
      </c>
      <c r="F395" s="241" t="s">
        <v>489</v>
      </c>
      <c r="G395" s="239"/>
      <c r="H395" s="242">
        <v>8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8" t="s">
        <v>139</v>
      </c>
      <c r="AU395" s="248" t="s">
        <v>90</v>
      </c>
      <c r="AV395" s="14" t="s">
        <v>90</v>
      </c>
      <c r="AW395" s="14" t="s">
        <v>36</v>
      </c>
      <c r="AX395" s="14" t="s">
        <v>88</v>
      </c>
      <c r="AY395" s="248" t="s">
        <v>130</v>
      </c>
    </row>
    <row r="396" s="12" customFormat="1" ht="25.92" customHeight="1">
      <c r="A396" s="12"/>
      <c r="B396" s="198"/>
      <c r="C396" s="199"/>
      <c r="D396" s="200" t="s">
        <v>79</v>
      </c>
      <c r="E396" s="201" t="s">
        <v>490</v>
      </c>
      <c r="F396" s="201" t="s">
        <v>491</v>
      </c>
      <c r="G396" s="199"/>
      <c r="H396" s="199"/>
      <c r="I396" s="202"/>
      <c r="J396" s="203">
        <f>BK396</f>
        <v>0</v>
      </c>
      <c r="K396" s="199"/>
      <c r="L396" s="204"/>
      <c r="M396" s="205"/>
      <c r="N396" s="206"/>
      <c r="O396" s="206"/>
      <c r="P396" s="207">
        <f>P397+P400+P402+P404</f>
        <v>0</v>
      </c>
      <c r="Q396" s="206"/>
      <c r="R396" s="207">
        <f>R397+R400+R402+R404</f>
        <v>0</v>
      </c>
      <c r="S396" s="206"/>
      <c r="T396" s="208">
        <f>T397+T400+T402+T404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9" t="s">
        <v>160</v>
      </c>
      <c r="AT396" s="210" t="s">
        <v>79</v>
      </c>
      <c r="AU396" s="210" t="s">
        <v>80</v>
      </c>
      <c r="AY396" s="209" t="s">
        <v>130</v>
      </c>
      <c r="BK396" s="211">
        <f>BK397+BK400+BK402+BK404</f>
        <v>0</v>
      </c>
    </row>
    <row r="397" s="12" customFormat="1" ht="22.8" customHeight="1">
      <c r="A397" s="12"/>
      <c r="B397" s="198"/>
      <c r="C397" s="199"/>
      <c r="D397" s="200" t="s">
        <v>79</v>
      </c>
      <c r="E397" s="212" t="s">
        <v>492</v>
      </c>
      <c r="F397" s="212" t="s">
        <v>493</v>
      </c>
      <c r="G397" s="199"/>
      <c r="H397" s="199"/>
      <c r="I397" s="202"/>
      <c r="J397" s="213">
        <f>BK397</f>
        <v>0</v>
      </c>
      <c r="K397" s="199"/>
      <c r="L397" s="204"/>
      <c r="M397" s="205"/>
      <c r="N397" s="206"/>
      <c r="O397" s="206"/>
      <c r="P397" s="207">
        <f>SUM(P398:P399)</f>
        <v>0</v>
      </c>
      <c r="Q397" s="206"/>
      <c r="R397" s="207">
        <f>SUM(R398:R399)</f>
        <v>0</v>
      </c>
      <c r="S397" s="206"/>
      <c r="T397" s="208">
        <f>SUM(T398:T399)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9" t="s">
        <v>160</v>
      </c>
      <c r="AT397" s="210" t="s">
        <v>79</v>
      </c>
      <c r="AU397" s="210" t="s">
        <v>88</v>
      </c>
      <c r="AY397" s="209" t="s">
        <v>130</v>
      </c>
      <c r="BK397" s="211">
        <f>SUM(BK398:BK399)</f>
        <v>0</v>
      </c>
    </row>
    <row r="398" s="2" customFormat="1" ht="16.5" customHeight="1">
      <c r="A398" s="38"/>
      <c r="B398" s="39"/>
      <c r="C398" s="214" t="s">
        <v>494</v>
      </c>
      <c r="D398" s="214" t="s">
        <v>132</v>
      </c>
      <c r="E398" s="215" t="s">
        <v>495</v>
      </c>
      <c r="F398" s="216" t="s">
        <v>496</v>
      </c>
      <c r="G398" s="217" t="s">
        <v>497</v>
      </c>
      <c r="H398" s="218">
        <v>1</v>
      </c>
      <c r="I398" s="219"/>
      <c r="J398" s="220">
        <f>ROUND(I398*H398,2)</f>
        <v>0</v>
      </c>
      <c r="K398" s="216" t="s">
        <v>136</v>
      </c>
      <c r="L398" s="44"/>
      <c r="M398" s="221" t="s">
        <v>1</v>
      </c>
      <c r="N398" s="222" t="s">
        <v>45</v>
      </c>
      <c r="O398" s="91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5" t="s">
        <v>498</v>
      </c>
      <c r="AT398" s="225" t="s">
        <v>132</v>
      </c>
      <c r="AU398" s="225" t="s">
        <v>90</v>
      </c>
      <c r="AY398" s="17" t="s">
        <v>130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7" t="s">
        <v>88</v>
      </c>
      <c r="BK398" s="226">
        <f>ROUND(I398*H398,2)</f>
        <v>0</v>
      </c>
      <c r="BL398" s="17" t="s">
        <v>498</v>
      </c>
      <c r="BM398" s="225" t="s">
        <v>499</v>
      </c>
    </row>
    <row r="399" s="14" customFormat="1">
      <c r="A399" s="14"/>
      <c r="B399" s="238"/>
      <c r="C399" s="239"/>
      <c r="D399" s="229" t="s">
        <v>139</v>
      </c>
      <c r="E399" s="240" t="s">
        <v>1</v>
      </c>
      <c r="F399" s="241" t="s">
        <v>500</v>
      </c>
      <c r="G399" s="239"/>
      <c r="H399" s="242">
        <v>1</v>
      </c>
      <c r="I399" s="243"/>
      <c r="J399" s="239"/>
      <c r="K399" s="239"/>
      <c r="L399" s="244"/>
      <c r="M399" s="245"/>
      <c r="N399" s="246"/>
      <c r="O399" s="246"/>
      <c r="P399" s="246"/>
      <c r="Q399" s="246"/>
      <c r="R399" s="246"/>
      <c r="S399" s="246"/>
      <c r="T399" s="24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8" t="s">
        <v>139</v>
      </c>
      <c r="AU399" s="248" t="s">
        <v>90</v>
      </c>
      <c r="AV399" s="14" t="s">
        <v>90</v>
      </c>
      <c r="AW399" s="14" t="s">
        <v>36</v>
      </c>
      <c r="AX399" s="14" t="s">
        <v>88</v>
      </c>
      <c r="AY399" s="248" t="s">
        <v>130</v>
      </c>
    </row>
    <row r="400" s="12" customFormat="1" ht="22.8" customHeight="1">
      <c r="A400" s="12"/>
      <c r="B400" s="198"/>
      <c r="C400" s="199"/>
      <c r="D400" s="200" t="s">
        <v>79</v>
      </c>
      <c r="E400" s="212" t="s">
        <v>501</v>
      </c>
      <c r="F400" s="212" t="s">
        <v>502</v>
      </c>
      <c r="G400" s="199"/>
      <c r="H400" s="199"/>
      <c r="I400" s="202"/>
      <c r="J400" s="213">
        <f>BK400</f>
        <v>0</v>
      </c>
      <c r="K400" s="199"/>
      <c r="L400" s="204"/>
      <c r="M400" s="205"/>
      <c r="N400" s="206"/>
      <c r="O400" s="206"/>
      <c r="P400" s="207">
        <f>P401</f>
        <v>0</v>
      </c>
      <c r="Q400" s="206"/>
      <c r="R400" s="207">
        <f>R401</f>
        <v>0</v>
      </c>
      <c r="S400" s="206"/>
      <c r="T400" s="208">
        <f>T401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9" t="s">
        <v>160</v>
      </c>
      <c r="AT400" s="210" t="s">
        <v>79</v>
      </c>
      <c r="AU400" s="210" t="s">
        <v>88</v>
      </c>
      <c r="AY400" s="209" t="s">
        <v>130</v>
      </c>
      <c r="BK400" s="211">
        <f>BK401</f>
        <v>0</v>
      </c>
    </row>
    <row r="401" s="2" customFormat="1" ht="16.5" customHeight="1">
      <c r="A401" s="38"/>
      <c r="B401" s="39"/>
      <c r="C401" s="214" t="s">
        <v>503</v>
      </c>
      <c r="D401" s="214" t="s">
        <v>132</v>
      </c>
      <c r="E401" s="215" t="s">
        <v>504</v>
      </c>
      <c r="F401" s="216" t="s">
        <v>502</v>
      </c>
      <c r="G401" s="217" t="s">
        <v>497</v>
      </c>
      <c r="H401" s="218">
        <v>1</v>
      </c>
      <c r="I401" s="219"/>
      <c r="J401" s="220">
        <f>ROUND(I401*H401,2)</f>
        <v>0</v>
      </c>
      <c r="K401" s="216" t="s">
        <v>136</v>
      </c>
      <c r="L401" s="44"/>
      <c r="M401" s="221" t="s">
        <v>1</v>
      </c>
      <c r="N401" s="222" t="s">
        <v>45</v>
      </c>
      <c r="O401" s="91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5" t="s">
        <v>498</v>
      </c>
      <c r="AT401" s="225" t="s">
        <v>132</v>
      </c>
      <c r="AU401" s="225" t="s">
        <v>90</v>
      </c>
      <c r="AY401" s="17" t="s">
        <v>130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7" t="s">
        <v>88</v>
      </c>
      <c r="BK401" s="226">
        <f>ROUND(I401*H401,2)</f>
        <v>0</v>
      </c>
      <c r="BL401" s="17" t="s">
        <v>498</v>
      </c>
      <c r="BM401" s="225" t="s">
        <v>505</v>
      </c>
    </row>
    <row r="402" s="12" customFormat="1" ht="22.8" customHeight="1">
      <c r="A402" s="12"/>
      <c r="B402" s="198"/>
      <c r="C402" s="199"/>
      <c r="D402" s="200" t="s">
        <v>79</v>
      </c>
      <c r="E402" s="212" t="s">
        <v>506</v>
      </c>
      <c r="F402" s="212" t="s">
        <v>507</v>
      </c>
      <c r="G402" s="199"/>
      <c r="H402" s="199"/>
      <c r="I402" s="202"/>
      <c r="J402" s="213">
        <f>BK402</f>
        <v>0</v>
      </c>
      <c r="K402" s="199"/>
      <c r="L402" s="204"/>
      <c r="M402" s="205"/>
      <c r="N402" s="206"/>
      <c r="O402" s="206"/>
      <c r="P402" s="207">
        <f>P403</f>
        <v>0</v>
      </c>
      <c r="Q402" s="206"/>
      <c r="R402" s="207">
        <f>R403</f>
        <v>0</v>
      </c>
      <c r="S402" s="206"/>
      <c r="T402" s="208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9" t="s">
        <v>160</v>
      </c>
      <c r="AT402" s="210" t="s">
        <v>79</v>
      </c>
      <c r="AU402" s="210" t="s">
        <v>88</v>
      </c>
      <c r="AY402" s="209" t="s">
        <v>130</v>
      </c>
      <c r="BK402" s="211">
        <f>BK403</f>
        <v>0</v>
      </c>
    </row>
    <row r="403" s="2" customFormat="1" ht="16.5" customHeight="1">
      <c r="A403" s="38"/>
      <c r="B403" s="39"/>
      <c r="C403" s="214" t="s">
        <v>508</v>
      </c>
      <c r="D403" s="214" t="s">
        <v>132</v>
      </c>
      <c r="E403" s="215" t="s">
        <v>509</v>
      </c>
      <c r="F403" s="216" t="s">
        <v>507</v>
      </c>
      <c r="G403" s="217" t="s">
        <v>497</v>
      </c>
      <c r="H403" s="218">
        <v>1</v>
      </c>
      <c r="I403" s="219"/>
      <c r="J403" s="220">
        <f>ROUND(I403*H403,2)</f>
        <v>0</v>
      </c>
      <c r="K403" s="216" t="s">
        <v>136</v>
      </c>
      <c r="L403" s="44"/>
      <c r="M403" s="221" t="s">
        <v>1</v>
      </c>
      <c r="N403" s="222" t="s">
        <v>45</v>
      </c>
      <c r="O403" s="91"/>
      <c r="P403" s="223">
        <f>O403*H403</f>
        <v>0</v>
      </c>
      <c r="Q403" s="223">
        <v>0</v>
      </c>
      <c r="R403" s="223">
        <f>Q403*H403</f>
        <v>0</v>
      </c>
      <c r="S403" s="223">
        <v>0</v>
      </c>
      <c r="T403" s="22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5" t="s">
        <v>498</v>
      </c>
      <c r="AT403" s="225" t="s">
        <v>132</v>
      </c>
      <c r="AU403" s="225" t="s">
        <v>90</v>
      </c>
      <c r="AY403" s="17" t="s">
        <v>130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7" t="s">
        <v>88</v>
      </c>
      <c r="BK403" s="226">
        <f>ROUND(I403*H403,2)</f>
        <v>0</v>
      </c>
      <c r="BL403" s="17" t="s">
        <v>498</v>
      </c>
      <c r="BM403" s="225" t="s">
        <v>510</v>
      </c>
    </row>
    <row r="404" s="12" customFormat="1" ht="22.8" customHeight="1">
      <c r="A404" s="12"/>
      <c r="B404" s="198"/>
      <c r="C404" s="199"/>
      <c r="D404" s="200" t="s">
        <v>79</v>
      </c>
      <c r="E404" s="212" t="s">
        <v>511</v>
      </c>
      <c r="F404" s="212" t="s">
        <v>512</v>
      </c>
      <c r="G404" s="199"/>
      <c r="H404" s="199"/>
      <c r="I404" s="202"/>
      <c r="J404" s="213">
        <f>BK404</f>
        <v>0</v>
      </c>
      <c r="K404" s="199"/>
      <c r="L404" s="204"/>
      <c r="M404" s="205"/>
      <c r="N404" s="206"/>
      <c r="O404" s="206"/>
      <c r="P404" s="207">
        <f>P405</f>
        <v>0</v>
      </c>
      <c r="Q404" s="206"/>
      <c r="R404" s="207">
        <f>R405</f>
        <v>0</v>
      </c>
      <c r="S404" s="206"/>
      <c r="T404" s="208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9" t="s">
        <v>160</v>
      </c>
      <c r="AT404" s="210" t="s">
        <v>79</v>
      </c>
      <c r="AU404" s="210" t="s">
        <v>88</v>
      </c>
      <c r="AY404" s="209" t="s">
        <v>130</v>
      </c>
      <c r="BK404" s="211">
        <f>BK405</f>
        <v>0</v>
      </c>
    </row>
    <row r="405" s="2" customFormat="1" ht="16.5" customHeight="1">
      <c r="A405" s="38"/>
      <c r="B405" s="39"/>
      <c r="C405" s="214" t="s">
        <v>513</v>
      </c>
      <c r="D405" s="214" t="s">
        <v>132</v>
      </c>
      <c r="E405" s="215" t="s">
        <v>514</v>
      </c>
      <c r="F405" s="216" t="s">
        <v>512</v>
      </c>
      <c r="G405" s="217" t="s">
        <v>497</v>
      </c>
      <c r="H405" s="218">
        <v>1</v>
      </c>
      <c r="I405" s="219"/>
      <c r="J405" s="220">
        <f>ROUND(I405*H405,2)</f>
        <v>0</v>
      </c>
      <c r="K405" s="216" t="s">
        <v>136</v>
      </c>
      <c r="L405" s="44"/>
      <c r="M405" s="270" t="s">
        <v>1</v>
      </c>
      <c r="N405" s="271" t="s">
        <v>45</v>
      </c>
      <c r="O405" s="272"/>
      <c r="P405" s="273">
        <f>O405*H405</f>
        <v>0</v>
      </c>
      <c r="Q405" s="273">
        <v>0</v>
      </c>
      <c r="R405" s="273">
        <f>Q405*H405</f>
        <v>0</v>
      </c>
      <c r="S405" s="273">
        <v>0</v>
      </c>
      <c r="T405" s="27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5" t="s">
        <v>498</v>
      </c>
      <c r="AT405" s="225" t="s">
        <v>132</v>
      </c>
      <c r="AU405" s="225" t="s">
        <v>90</v>
      </c>
      <c r="AY405" s="17" t="s">
        <v>130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7" t="s">
        <v>88</v>
      </c>
      <c r="BK405" s="226">
        <f>ROUND(I405*H405,2)</f>
        <v>0</v>
      </c>
      <c r="BL405" s="17" t="s">
        <v>498</v>
      </c>
      <c r="BM405" s="225" t="s">
        <v>515</v>
      </c>
    </row>
    <row r="406" s="2" customFormat="1" ht="6.96" customHeight="1">
      <c r="A406" s="38"/>
      <c r="B406" s="66"/>
      <c r="C406" s="67"/>
      <c r="D406" s="67"/>
      <c r="E406" s="67"/>
      <c r="F406" s="67"/>
      <c r="G406" s="67"/>
      <c r="H406" s="67"/>
      <c r="I406" s="67"/>
      <c r="J406" s="67"/>
      <c r="K406" s="67"/>
      <c r="L406" s="44"/>
      <c r="M406" s="38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</row>
  </sheetData>
  <sheetProtection sheet="1" autoFilter="0" formatColumns="0" formatRows="0" objects="1" scenarios="1" spinCount="100000" saltValue="XFLkxrrbX5meb/RVrvZ12mYBXU1aI2NaNu6U0Vtd1IIowfbbxihUtWj5fl7npRhtqqvryWhAlQbrz6x2ac1Y6Q==" hashValue="aw+ijRytPbPpzOwd67IxDmcwdoAjc5jmQ8JuNtlr6g2WO688iVxq6kSdO7sVJQKiZwL4Yl0Eud9l4hkQy9tdxA==" algorithmName="SHA-512" password="CC35"/>
  <autoFilter ref="C131:K40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Suk Ondřej  Ing. et Ing.</dc:creator>
  <cp:lastModifiedBy>Suk Ondřej  Ing. et Ing.</cp:lastModifiedBy>
  <dcterms:created xsi:type="dcterms:W3CDTF">2023-05-16T09:00:46Z</dcterms:created>
  <dcterms:modified xsi:type="dcterms:W3CDTF">2023-05-16T09:00:50Z</dcterms:modified>
</cp:coreProperties>
</file>